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Arkusz1" sheetId="1" r:id="rId1"/>
    <sheet name="Arkusz2" sheetId="2" r:id="rId2"/>
    <sheet name="Arkusz3" sheetId="3" r:id="rId3"/>
  </sheets>
  <externalReferences>
    <externalReference r:id="rId4"/>
    <externalReference r:id="rId5"/>
    <externalReference r:id="rId6"/>
  </externalReferences>
  <calcPr calcId="125725"/>
  <extLst>
    <ext xmlns:loext="http://schemas.libreoffice.org/" uri="{7626C862-2A13-11E5-B345-FEFF819CDC9F}">
      <loext:extCalcPr stringRefSyntax="CalcA1"/>
    </ext>
  </extLst>
</workbook>
</file>

<file path=xl/calcChain.xml><?xml version="1.0" encoding="utf-8"?>
<calcChain xmlns="http://schemas.openxmlformats.org/spreadsheetml/2006/main">
  <c r="C31" i="2"/>
  <c r="D11" i="1" s="1"/>
  <c r="D31" i="2"/>
  <c r="E31"/>
  <c r="F11" i="1" s="1"/>
  <c r="B31" i="2"/>
  <c r="C30"/>
  <c r="D30"/>
  <c r="E30"/>
  <c r="B30"/>
  <c r="C29"/>
  <c r="D29"/>
  <c r="E29"/>
  <c r="B29"/>
  <c r="E17" i="1"/>
  <c r="C17"/>
  <c r="F17" s="1"/>
  <c r="H19" i="3"/>
  <c r="E19"/>
  <c r="I19" s="1"/>
  <c r="F15" i="1" s="1"/>
  <c r="D19" i="3"/>
  <c r="C19"/>
  <c r="H18"/>
  <c r="E18"/>
  <c r="D18"/>
  <c r="C18"/>
  <c r="H17"/>
  <c r="F17"/>
  <c r="I17"/>
  <c r="D15" i="1" s="1"/>
  <c r="D17" i="3"/>
  <c r="C17"/>
  <c r="H16"/>
  <c r="F16"/>
  <c r="D16"/>
  <c r="C16"/>
  <c r="J10"/>
  <c r="I10"/>
  <c r="H6"/>
  <c r="E74" i="2"/>
  <c r="D74"/>
  <c r="C74"/>
  <c r="B74"/>
  <c r="I74" s="1"/>
  <c r="E73"/>
  <c r="D73"/>
  <c r="C73"/>
  <c r="B73"/>
  <c r="I73" s="1"/>
  <c r="E72"/>
  <c r="D72"/>
  <c r="C72"/>
  <c r="B72"/>
  <c r="I72" s="1"/>
  <c r="E71"/>
  <c r="D71"/>
  <c r="C71"/>
  <c r="B71"/>
  <c r="I71" s="1"/>
  <c r="E70"/>
  <c r="D70"/>
  <c r="C70"/>
  <c r="B70"/>
  <c r="I70" s="1"/>
  <c r="E69"/>
  <c r="D69"/>
  <c r="C69"/>
  <c r="B69"/>
  <c r="I69" s="1"/>
  <c r="E68"/>
  <c r="D68"/>
  <c r="C68"/>
  <c r="B68"/>
  <c r="I68" s="1"/>
  <c r="E67"/>
  <c r="D67"/>
  <c r="C67"/>
  <c r="B67"/>
  <c r="I67" s="1"/>
  <c r="E66"/>
  <c r="D66"/>
  <c r="C66"/>
  <c r="B66"/>
  <c r="I66" s="1"/>
  <c r="E65"/>
  <c r="D65"/>
  <c r="C65"/>
  <c r="B65"/>
  <c r="I65" s="1"/>
  <c r="E64"/>
  <c r="D64"/>
  <c r="C64"/>
  <c r="B64"/>
  <c r="I64" s="1"/>
  <c r="E63"/>
  <c r="D63"/>
  <c r="C63"/>
  <c r="B63"/>
  <c r="I63" s="1"/>
  <c r="E62"/>
  <c r="D62"/>
  <c r="C62"/>
  <c r="B62"/>
  <c r="I62" s="1"/>
  <c r="E61"/>
  <c r="D61"/>
  <c r="C61"/>
  <c r="B61"/>
  <c r="I61" s="1"/>
  <c r="E60"/>
  <c r="D60"/>
  <c r="C60"/>
  <c r="B60"/>
  <c r="I60" s="1"/>
  <c r="E59"/>
  <c r="D59"/>
  <c r="C59"/>
  <c r="B59"/>
  <c r="I59" s="1"/>
  <c r="E58"/>
  <c r="D58"/>
  <c r="C58"/>
  <c r="B58"/>
  <c r="I58" s="1"/>
  <c r="E57"/>
  <c r="D57"/>
  <c r="C57"/>
  <c r="B57"/>
  <c r="I57" s="1"/>
  <c r="H56"/>
  <c r="E56"/>
  <c r="D56"/>
  <c r="C56"/>
  <c r="B56"/>
  <c r="E55"/>
  <c r="D55"/>
  <c r="C55"/>
  <c r="B55"/>
  <c r="E54"/>
  <c r="D54"/>
  <c r="C54"/>
  <c r="B54"/>
  <c r="E53"/>
  <c r="D53"/>
  <c r="C53"/>
  <c r="B53"/>
  <c r="M51"/>
  <c r="L51"/>
  <c r="K51"/>
  <c r="J51"/>
  <c r="E51"/>
  <c r="D51"/>
  <c r="C51"/>
  <c r="B51"/>
  <c r="M50"/>
  <c r="L50"/>
  <c r="K50"/>
  <c r="J50"/>
  <c r="E50"/>
  <c r="D50"/>
  <c r="C50"/>
  <c r="B50"/>
  <c r="M49"/>
  <c r="L49"/>
  <c r="K49"/>
  <c r="J49"/>
  <c r="E49"/>
  <c r="F14" i="1" s="1"/>
  <c r="D49" i="2"/>
  <c r="E14" i="1" s="1"/>
  <c r="C49" i="2"/>
  <c r="D14" i="1" s="1"/>
  <c r="B49" i="2"/>
  <c r="E11" i="1"/>
  <c r="F13"/>
  <c r="E13"/>
  <c r="D13"/>
  <c r="C13"/>
  <c r="I29" i="2"/>
  <c r="F12" i="1"/>
  <c r="E12"/>
  <c r="D12"/>
  <c r="C12"/>
  <c r="E28" i="2"/>
  <c r="D28"/>
  <c r="C28"/>
  <c r="B28"/>
  <c r="I28" s="1"/>
  <c r="E27"/>
  <c r="D27"/>
  <c r="C27"/>
  <c r="B27"/>
  <c r="I27" s="1"/>
  <c r="E26"/>
  <c r="D26"/>
  <c r="C26"/>
  <c r="B26"/>
  <c r="I26" s="1"/>
  <c r="E25"/>
  <c r="S30" s="1"/>
  <c r="D25"/>
  <c r="R30" s="1"/>
  <c r="C25"/>
  <c r="Q30" s="1"/>
  <c r="B25"/>
  <c r="P30" s="1"/>
  <c r="S24"/>
  <c r="R24"/>
  <c r="Q24"/>
  <c r="P24"/>
  <c r="E24"/>
  <c r="D24"/>
  <c r="C24"/>
  <c r="B24"/>
  <c r="I24" s="1"/>
  <c r="S23"/>
  <c r="R23"/>
  <c r="Q23"/>
  <c r="P23"/>
  <c r="E23"/>
  <c r="D23"/>
  <c r="C23"/>
  <c r="B23"/>
  <c r="I23" s="1"/>
  <c r="E22"/>
  <c r="D22"/>
  <c r="C22"/>
  <c r="B22"/>
  <c r="I22" s="1"/>
  <c r="E21"/>
  <c r="D21"/>
  <c r="C21"/>
  <c r="B21"/>
  <c r="I21" s="1"/>
  <c r="E20"/>
  <c r="D20"/>
  <c r="C20"/>
  <c r="B20"/>
  <c r="I20" s="1"/>
  <c r="E19"/>
  <c r="D19"/>
  <c r="C19"/>
  <c r="B19"/>
  <c r="I19" s="1"/>
  <c r="E18"/>
  <c r="D18"/>
  <c r="C18"/>
  <c r="B18"/>
  <c r="I18" s="1"/>
  <c r="E17"/>
  <c r="S31" s="1"/>
  <c r="D17"/>
  <c r="R31" s="1"/>
  <c r="C17"/>
  <c r="Q31" s="1"/>
  <c r="B17"/>
  <c r="P31" s="1"/>
  <c r="D19" i="1" l="1"/>
  <c r="D17"/>
  <c r="F19"/>
  <c r="E33" i="2"/>
  <c r="E35" s="1"/>
  <c r="I49"/>
  <c r="N49"/>
  <c r="I50"/>
  <c r="I51"/>
  <c r="I53"/>
  <c r="I54"/>
  <c r="I55"/>
  <c r="I56"/>
  <c r="I16" i="3"/>
  <c r="C15" i="1" s="1"/>
  <c r="C19" s="1"/>
  <c r="I18" i="3"/>
  <c r="E15" i="1" s="1"/>
  <c r="E19" s="1"/>
  <c r="C11"/>
  <c r="C14"/>
  <c r="G16" i="3"/>
  <c r="G17"/>
  <c r="G18"/>
  <c r="G19"/>
  <c r="F17" i="2"/>
  <c r="F18"/>
  <c r="F19"/>
  <c r="F20"/>
  <c r="F21"/>
  <c r="F22"/>
  <c r="F23"/>
  <c r="F24"/>
  <c r="F25"/>
  <c r="F26"/>
  <c r="F27"/>
  <c r="F28"/>
  <c r="Q29"/>
  <c r="S29"/>
  <c r="E75"/>
  <c r="I17"/>
  <c r="I25"/>
  <c r="P29"/>
  <c r="R29"/>
  <c r="J18" i="3" l="1"/>
  <c r="E16" i="1"/>
  <c r="E18" s="1"/>
  <c r="J16" i="3"/>
  <c r="C16" i="1"/>
  <c r="C18" s="1"/>
  <c r="J19" i="3"/>
  <c r="F16" i="1"/>
  <c r="F18" s="1"/>
  <c r="J17" i="3"/>
  <c r="D16" i="1"/>
  <c r="D18" s="1"/>
</calcChain>
</file>

<file path=xl/sharedStrings.xml><?xml version="1.0" encoding="utf-8"?>
<sst xmlns="http://schemas.openxmlformats.org/spreadsheetml/2006/main" count="161" uniqueCount="147">
  <si>
    <t>Załącznik nr 1</t>
  </si>
  <si>
    <t>Zarządu Powiatu Jeleniogórskiego</t>
  </si>
  <si>
    <t>Lp.</t>
  </si>
  <si>
    <t>Wyszczególnienie</t>
  </si>
  <si>
    <t>Stopnie awansu zawodowego nauczycieli</t>
  </si>
  <si>
    <t>Stażysta</t>
  </si>
  <si>
    <t>Kontraktowy</t>
  </si>
  <si>
    <t>Mianowany</t>
  </si>
  <si>
    <t>Dyplomowany</t>
  </si>
  <si>
    <t>a</t>
  </si>
  <si>
    <t>b</t>
  </si>
  <si>
    <t>Średnie gwarantowane wynagrodzenie nauczycieli wynikające z art.. 30 ust 3 ustawy KN w 2016 r.</t>
  </si>
  <si>
    <t>Kwota różnicy (poz. 2 - 4)</t>
  </si>
  <si>
    <t>Załącznik nr 2</t>
  </si>
  <si>
    <t>do uchwały Nr ……..</t>
  </si>
  <si>
    <t>z dnia ………..</t>
  </si>
  <si>
    <t>Informacja o strukturze zatrudnienia oraz faktycznych wydatkach na wynagrodzenia nauczycieli szkół            i placówek prowadzonych przez Powiat Jeleniogórski do przeprowadzenia analizy,                                                 o której mowa w art. 30a ust. 1 ustawy Karta Nauczyciela</t>
  </si>
  <si>
    <t>Nazwa i adres szkoły:</t>
  </si>
  <si>
    <t xml:space="preserve">Zbiorczo Jednostki oświatowe </t>
  </si>
  <si>
    <t>REGON:</t>
  </si>
  <si>
    <t>1. Średnioroczna struktura zatrudnienia:</t>
  </si>
  <si>
    <t>na rok:</t>
  </si>
  <si>
    <r>
      <t xml:space="preserve">Jeśli którykolwiek z wierszy z nazwą miesiąca jest </t>
    </r>
    <r>
      <rPr>
        <b/>
        <u/>
        <sz val="9"/>
        <rFont val="Liberation Serif"/>
        <family val="1"/>
        <charset val="238"/>
      </rPr>
      <t>oznaczony czerwonym tłem</t>
    </r>
    <r>
      <rPr>
        <sz val="9"/>
        <rFont val="Liberation Serif"/>
        <family val="1"/>
        <charset val="238"/>
      </rPr>
      <t xml:space="preserve"> to KONIECZNIE należy POPRAWIĆ tabele "Struktura zatrudnienia" dla danej grupy awansu. 
</t>
    </r>
    <r>
      <rPr>
        <b/>
        <sz val="9"/>
        <rFont val="Liberation Serif"/>
        <family val="1"/>
        <charset val="238"/>
      </rPr>
      <t xml:space="preserve">Wiersz oznaczony czerwonym tłem nie będzie brany do wyliczenia średnich.
</t>
    </r>
    <r>
      <rPr>
        <sz val="9"/>
        <rFont val="Liberation Serif"/>
        <family val="1"/>
        <charset val="238"/>
      </rPr>
      <t>Średnie są liczone tylko wierszy w których wypełniono WSZYSTKIE komórki (miesiące oznaczone zielonym tłem). Należy zachować ciągłość danych począwszy od stycznia do ostatniego miesiąca objętego analizą.</t>
    </r>
  </si>
  <si>
    <t>miesiąc</t>
  </si>
  <si>
    <t>Liczba etatów</t>
  </si>
  <si>
    <t>Łącznie średniomiesięczne etaty</t>
  </si>
  <si>
    <t>Stopień awansu zawodowego</t>
  </si>
  <si>
    <t>nauczyciel stażysta</t>
  </si>
  <si>
    <t>nauczyciel kontraktowy</t>
  </si>
  <si>
    <t>nauczyciel mianowany</t>
  </si>
  <si>
    <t>nauczyciel dyplomowany</t>
  </si>
  <si>
    <t>styczeń</t>
  </si>
  <si>
    <t>luty</t>
  </si>
  <si>
    <t>marzec</t>
  </si>
  <si>
    <t>kwiecień</t>
  </si>
  <si>
    <t>maj</t>
  </si>
  <si>
    <t>ze sprawozdania</t>
  </si>
  <si>
    <t>czerwiec</t>
  </si>
  <si>
    <t>lipiec</t>
  </si>
  <si>
    <t>sierpień</t>
  </si>
  <si>
    <t>wrzesień</t>
  </si>
  <si>
    <t>październik</t>
  </si>
  <si>
    <t>listopad</t>
  </si>
  <si>
    <t>Spr</t>
  </si>
  <si>
    <t>grudzień</t>
  </si>
  <si>
    <t>średnia (styczeń-sierpień)</t>
  </si>
  <si>
    <t>średnia (wrzesień-grudzień)</t>
  </si>
  <si>
    <t>średnioroczna</t>
  </si>
  <si>
    <t>nie ujmowane są etaty pedag. wynikające z kodeksu</t>
  </si>
  <si>
    <t>R-m etety</t>
  </si>
  <si>
    <t>2. Faktyczne wydatki poniesione na wynagrodzenia (wszystkich nauczycieli w danym stopniu awansu):</t>
  </si>
  <si>
    <t>Wydatki poniesione na wynagrodzenia</t>
  </si>
  <si>
    <t>Razem</t>
  </si>
  <si>
    <t>sprawdzenie:</t>
  </si>
  <si>
    <t>Razem poniesione wydatki na wynagrodzenia</t>
  </si>
  <si>
    <t>Wynagrodzenie zasadnicze</t>
  </si>
  <si>
    <t>Łącznie pozostałe składniki wynagrodzeń, o których mowa w art. 30 ust.  1  KN</t>
  </si>
  <si>
    <t>w tym:</t>
  </si>
  <si>
    <t>Dodatek za wysługę lat</t>
  </si>
  <si>
    <t>Dodatek funkcyjny wynikający z pełnienia funkcji kierowniczej</t>
  </si>
  <si>
    <t>dodatek opiekuna stażu</t>
  </si>
  <si>
    <t>dodatek wychowawcy klasy</t>
  </si>
  <si>
    <t>dodatek nauczyciela doradcy metodycznego</t>
  </si>
  <si>
    <t>dodatek nauczyciela konsultanta</t>
  </si>
  <si>
    <t>Dodatek za warunki pracy</t>
  </si>
  <si>
    <t>Dodatek za uciążliwość pracy</t>
  </si>
  <si>
    <t>Dodatkowe wynagrodzenie za pracę nocną</t>
  </si>
  <si>
    <t>Dodatek motywacyjny</t>
  </si>
  <si>
    <t>Dodatek służbowy</t>
  </si>
  <si>
    <t>Dodatek specjalistyczny/specjalny</t>
  </si>
  <si>
    <t>Dodatek z tytułu posiadania stopnia służbowego</t>
  </si>
  <si>
    <t>Dodatek zadaniowy</t>
  </si>
  <si>
    <t>Nagroda jubileuszowa</t>
  </si>
  <si>
    <t>Nagroda ze specjalnego funduszu nagród</t>
  </si>
  <si>
    <t>Zasiłek na zagospodarowanie</t>
  </si>
  <si>
    <t>Wysokość odprawy emerytalnej i rentowej</t>
  </si>
  <si>
    <t>Odprawa z tytułu rozwiązania stosunku pracy, o których mowa w art.20 ust.2 i art.28 KN</t>
  </si>
  <si>
    <t>inne dodatki wynikające z regulaminu wynagradzania nauczycieli dot. warunków pracy</t>
  </si>
  <si>
    <t>Wynagrodzenia za godziny ponadwymiarowe i godziny doraźnych zastępstw</t>
  </si>
  <si>
    <t>Dodatkowe wynagrodzenie roczne</t>
  </si>
  <si>
    <r>
      <t>Uwagi : W wierszu o treści "</t>
    </r>
    <r>
      <rPr>
        <b/>
        <i/>
        <sz val="9"/>
        <rFont val="Liberation Serif"/>
        <family val="1"/>
        <charset val="238"/>
      </rPr>
      <t>Dodatek z tytułu posiadania stopnia służbowego"</t>
    </r>
    <r>
      <rPr>
        <i/>
        <sz val="9"/>
        <rFont val="Liberation Serif"/>
        <family val="1"/>
        <charset val="238"/>
      </rPr>
      <t xml:space="preserve"> wykazano wynagrodzenia za czas choroby wypłacane przez pracodawcę </t>
    </r>
  </si>
  <si>
    <t>R-m wydatki</t>
  </si>
  <si>
    <t>…….2017</t>
  </si>
  <si>
    <t>Zbiorczo jednostki</t>
  </si>
  <si>
    <t>data sporządzenia</t>
  </si>
  <si>
    <t>kierownik jednostki</t>
  </si>
  <si>
    <t>Poniesione w Powiecie Jeleniogórskim w roku 2017 wydatki na wynagrodzenia nauczycieli</t>
  </si>
  <si>
    <t>Uzyskane średnie wynagrodzenie nauczycieli w Powiecie Jeleniogórskim w 2017 r.</t>
  </si>
  <si>
    <t>FORMULARZ SPRAWOZDAWCZY DLA JST</t>
  </si>
  <si>
    <t>Sprawozdanie zbiorcze z realizacji wysokości średnich wynagrodzeń nauczycieli na poszczególnych stopniach awansu zawodowego w szkołach i placówkach prowadzonych przez jednostki samorządu terytorialnego, z uwzględnieniem wysokości kwoty różnicy, 
o której mowa w art. 30a ust. 2 ustawy Karta Nauczyciela.</t>
  </si>
  <si>
    <t>Nazwa województwa</t>
  </si>
  <si>
    <t>dolnośląskie</t>
  </si>
  <si>
    <t>Adresat:</t>
  </si>
  <si>
    <t>Nazwa powiatu</t>
  </si>
  <si>
    <t>jeleniogórski</t>
  </si>
  <si>
    <t xml:space="preserve">Regionalna Izba Obrachunkowa </t>
  </si>
  <si>
    <t>Nazwa gminy</t>
  </si>
  <si>
    <t/>
  </si>
  <si>
    <t>WK</t>
  </si>
  <si>
    <t>PK</t>
  </si>
  <si>
    <t>GK</t>
  </si>
  <si>
    <t xml:space="preserve">GT </t>
  </si>
  <si>
    <t>od stycznia do sierpnia</t>
  </si>
  <si>
    <t>od września do grudnia</t>
  </si>
  <si>
    <t xml:space="preserve">Rok </t>
  </si>
  <si>
    <r>
      <rPr>
        <sz val="9"/>
        <rFont val="Arial"/>
        <family val="2"/>
        <charset val="238"/>
      </rPr>
      <t xml:space="preserve">liczba miesięcy sprawozdawczych </t>
    </r>
    <r>
      <rPr>
        <b/>
        <sz val="9"/>
        <rFont val="Arial"/>
        <family val="2"/>
        <charset val="238"/>
      </rPr>
      <t>począwszy od stycznia</t>
    </r>
  </si>
  <si>
    <t xml:space="preserve">liczba miesięcy sprawozdawczych </t>
  </si>
  <si>
    <t>kwota bazowa</t>
  </si>
  <si>
    <t>Stopnie awansu zawodowego</t>
  </si>
  <si>
    <t>Wskaźniki wynikające z art. 30 KN</t>
  </si>
  <si>
    <t xml:space="preserve"> Wynagrodzenie średnie </t>
  </si>
  <si>
    <t>Średnioroczne zatrudnienie 
(w etatach)*</t>
  </si>
  <si>
    <t>Minimalne roczne wydatki jakie powinny być poniesione na wynagrodzenia: kol.3 x kol.5 x liczba m-cy sprawozdawczych od stycznia do sierpnia +kol.4x kol.6 x liczba m-cy sprawozdawczych od września do grudnia</t>
  </si>
  <si>
    <t>Faktycznie poniesione wydatki na wynagrodzenia (roczne)**</t>
  </si>
  <si>
    <t>Średnie wynagrodzenie nauczycieli w JST</t>
  </si>
  <si>
    <t>Różnica 
kwota dodatku uzupełniajacego  (kol.8-kol.7) ***</t>
  </si>
  <si>
    <t xml:space="preserve">od 
1 stycznia </t>
  </si>
  <si>
    <t>od 
1 września</t>
  </si>
  <si>
    <t>stażysta</t>
  </si>
  <si>
    <t>kontraktowy</t>
  </si>
  <si>
    <t>mianowany</t>
  </si>
  <si>
    <t>dyplomowany</t>
  </si>
  <si>
    <t xml:space="preserve">* wyliczając średnioroczne zatrudnienie należy uwzględnić: </t>
  </si>
  <si>
    <t xml:space="preserve"> - nauczycieli pełnozatrudnionych </t>
  </si>
  <si>
    <t xml:space="preserve"> - nauczycieli niepełnozatrudnionych w przeliczeniu na  pełne etaty</t>
  </si>
  <si>
    <r>
      <rPr>
        <b/>
        <sz val="9"/>
        <rFont val="Arial"/>
        <family val="2"/>
        <charset val="238"/>
      </rPr>
      <t xml:space="preserve"> - nauczycieli, którzy awansowali w ciągu roku - w obu grupach awansu oddzielnie, </t>
    </r>
    <r>
      <rPr>
        <b/>
        <u/>
        <sz val="9"/>
        <rFont val="Arial"/>
        <family val="2"/>
        <charset val="238"/>
      </rPr>
      <t>proporcjonalnie do czasu pobierania wynagrodzenia na poziomie wynagrodzeń danej grupy</t>
    </r>
    <r>
      <rPr>
        <b/>
        <sz val="9"/>
        <rFont val="Arial"/>
        <family val="2"/>
        <charset val="238"/>
      </rPr>
      <t>,</t>
    </r>
  </si>
  <si>
    <r>
      <rPr>
        <sz val="9"/>
        <rFont val="Arial"/>
        <family val="2"/>
        <charset val="238"/>
      </rPr>
      <t xml:space="preserve">** wyłącznie wynagrodzenia wynikajace z art. 30 ust. 1 KN, </t>
    </r>
    <r>
      <rPr>
        <b/>
        <sz val="9"/>
        <rFont val="Arial"/>
        <family val="2"/>
        <charset val="238"/>
      </rPr>
      <t xml:space="preserve">ponoszone z budżetu JST, </t>
    </r>
    <r>
      <rPr>
        <sz val="9"/>
        <rFont val="Arial"/>
        <family val="2"/>
        <charset val="238"/>
      </rPr>
      <t>bez pochodnych ponoszonych przez pracodawcę</t>
    </r>
  </si>
  <si>
    <t>*** różnica wydatków faktycznie poniesionych na wynagrodzenia i minimalnych wydatków jakie powinny być poniesione na  wynagrodzenia wynikajacych z zapisów art. 30 ust. 1 ustawy Karta Nauczyciela. Liczba ujemna informuje o kwocie dodatku jaki należy wypłacić, liczba dodatnia informuje, że jednostka wypłaciła wynagrodzenia powyżej średniej wynikającej z art. 30 ust.1 KN</t>
  </si>
  <si>
    <t>Placówki zbiorczo</t>
  </si>
  <si>
    <t>Sporządzający (imię, nazwisko)</t>
  </si>
  <si>
    <t>Kierownik jednostki</t>
  </si>
  <si>
    <t>Analiza poniesionych w 2017 roku wydatków na wynagrodzenia nauczycieli w odniesieniu do wysokości średnich wynagrodzeń, o których mowa w art. 30 ust 3 ustawy Karty Nauczyciela oraz średniorocznej struktury zatrudnienia nauczycieli na poszczególnych stopniach awansu zawodowego w Powiecie Jeleniogórskim</t>
  </si>
  <si>
    <t>Gwarantowana przepisem art.. 30 ust 3 ustawy KN wysokość wydatków na wynagrodzenia na średnią liczbę etatów nauczycieli w Powiecie Jeleniogórskim w 2017 r.</t>
  </si>
  <si>
    <t>Kwota różnicy na średni etat nauczyciela w 2017 r w Powiecie Jeleniogórskim  (poz. 3 - 5)*</t>
  </si>
  <si>
    <t>1.</t>
  </si>
  <si>
    <t>Średnia liczba etatów w Powiecie Jeleniogórskim                                od 1 stycznia do 31 sierpnia 2017 r.</t>
  </si>
  <si>
    <t>Średnia liczba etatów w Powiecie Jeleniogórskim                             od 1 września do 31 grudnia 2017 r.</t>
  </si>
  <si>
    <t>2.</t>
  </si>
  <si>
    <t>3.</t>
  </si>
  <si>
    <t>4.</t>
  </si>
  <si>
    <t>5.</t>
  </si>
  <si>
    <t>6.</t>
  </si>
  <si>
    <t>7.</t>
  </si>
  <si>
    <r>
      <t xml:space="preserve">Kwota różnicy między poniesionymi w Powiecie Jeleniogórskim  w 2017 roku  wydatkami na  wynagrodzenia  (poz. 2),                 a  gwarantowaną  przepisem  art. 30 ust 3 ustawy Karta Nauczyciela (poz. 4) wskazuje, że </t>
    </r>
    <r>
      <rPr>
        <b/>
        <sz val="10"/>
        <rFont val="Liberation Serif"/>
        <family val="1"/>
        <charset val="238"/>
      </rPr>
      <t>w Powiecie Jeleniogórskim            w 2017 roku zostały osiągnięte wymagane przepisami ustawy Karta Nauczyciela średnie</t>
    </r>
    <r>
      <rPr>
        <sz val="10"/>
        <rFont val="Liberation Serif"/>
        <family val="1"/>
        <charset val="238"/>
      </rPr>
      <t xml:space="preserve">. W związku z powyższym, </t>
    </r>
    <r>
      <rPr>
        <b/>
        <sz val="10"/>
        <rFont val="Liberation Serif"/>
        <family val="1"/>
        <charset val="238"/>
      </rPr>
      <t>nie występuje potrzeba ustalenia jednorazowego dodatku uzupełniającego dla nauczycieli,</t>
    </r>
    <r>
      <rPr>
        <sz val="10"/>
        <rFont val="Liberation Serif"/>
        <family val="1"/>
        <charset val="238"/>
      </rPr>
      <t xml:space="preserve"> o którym, mowa w art. 30a ust. 3 ustawy Karta Nauczyciela.</t>
    </r>
  </si>
  <si>
    <t>Średnia liczba etatów nauczycieli w Powiecie Jeleniogórskim           w 2017 r., w tym:</t>
  </si>
  <si>
    <t>do uchwały Nr 194/603/18</t>
  </si>
  <si>
    <t>z dnia 18 stycznia 2018 r.</t>
  </si>
</sst>
</file>

<file path=xl/styles.xml><?xml version="1.0" encoding="utf-8"?>
<styleSheet xmlns="http://schemas.openxmlformats.org/spreadsheetml/2006/main">
  <numFmts count="3">
    <numFmt numFmtId="164" formatCode="d/mm/yyyy"/>
    <numFmt numFmtId="165" formatCode="00"/>
    <numFmt numFmtId="166" formatCode="#,##0.00_ ;[Red]\-#,##0.00\ "/>
  </numFmts>
  <fonts count="35">
    <font>
      <sz val="10"/>
      <name val="Arial"/>
      <family val="2"/>
      <charset val="238"/>
    </font>
    <font>
      <sz val="10"/>
      <name val="Arial"/>
      <family val="2"/>
      <charset val="238"/>
    </font>
    <font>
      <b/>
      <sz val="10"/>
      <name val="Arial"/>
      <family val="2"/>
      <charset val="238"/>
    </font>
    <font>
      <b/>
      <sz val="14"/>
      <name val="Liberation Serif"/>
      <family val="1"/>
      <charset val="238"/>
    </font>
    <font>
      <sz val="10"/>
      <name val="Liberation Serif"/>
      <family val="1"/>
      <charset val="238"/>
    </font>
    <font>
      <i/>
      <sz val="10"/>
      <name val="Liberation Serif"/>
      <family val="1"/>
      <charset val="238"/>
    </font>
    <font>
      <b/>
      <sz val="10"/>
      <name val="Liberation Serif"/>
      <family val="1"/>
      <charset val="238"/>
    </font>
    <font>
      <sz val="8"/>
      <name val="Liberation Serif"/>
      <family val="1"/>
      <charset val="238"/>
    </font>
    <font>
      <b/>
      <sz val="11"/>
      <name val="Liberation Serif"/>
      <family val="1"/>
      <charset val="238"/>
    </font>
    <font>
      <b/>
      <sz val="12"/>
      <name val="Liberation Serif"/>
      <family val="1"/>
      <charset val="238"/>
    </font>
    <font>
      <sz val="9"/>
      <name val="Liberation Serif"/>
      <family val="1"/>
      <charset val="238"/>
    </font>
    <font>
      <b/>
      <u/>
      <sz val="9"/>
      <name val="Liberation Serif"/>
      <family val="1"/>
      <charset val="238"/>
    </font>
    <font>
      <b/>
      <sz val="9"/>
      <name val="Liberation Serif"/>
      <family val="1"/>
      <charset val="238"/>
    </font>
    <font>
      <sz val="10"/>
      <color indexed="9"/>
      <name val="Liberation Serif"/>
      <family val="1"/>
      <charset val="238"/>
    </font>
    <font>
      <b/>
      <sz val="10"/>
      <color rgb="FFFF0000"/>
      <name val="Arial"/>
      <family val="2"/>
      <charset val="238"/>
    </font>
    <font>
      <i/>
      <sz val="9"/>
      <name val="Liberation Serif"/>
      <family val="1"/>
      <charset val="238"/>
    </font>
    <font>
      <b/>
      <i/>
      <sz val="9"/>
      <name val="Liberation Serif"/>
      <family val="1"/>
      <charset val="238"/>
    </font>
    <font>
      <b/>
      <sz val="12"/>
      <name val="Arial"/>
      <family val="2"/>
      <charset val="238"/>
    </font>
    <font>
      <i/>
      <sz val="10"/>
      <name val="Arial"/>
      <family val="2"/>
      <charset val="238"/>
    </font>
    <font>
      <b/>
      <sz val="14"/>
      <name val="Arial"/>
      <family val="2"/>
      <charset val="238"/>
    </font>
    <font>
      <b/>
      <sz val="12"/>
      <color indexed="8"/>
      <name val="Czcionka tekstu podstawowego"/>
      <charset val="238"/>
    </font>
    <font>
      <sz val="10"/>
      <name val="Arial CE"/>
      <family val="2"/>
      <charset val="238"/>
    </font>
    <font>
      <b/>
      <sz val="10"/>
      <name val="Arial CE"/>
      <family val="2"/>
      <charset val="238"/>
    </font>
    <font>
      <i/>
      <sz val="10"/>
      <name val="Arial CE"/>
      <family val="2"/>
      <charset val="238"/>
    </font>
    <font>
      <b/>
      <sz val="10"/>
      <color indexed="8"/>
      <name val="Czcionka tekstu podstawowego"/>
      <charset val="238"/>
    </font>
    <font>
      <b/>
      <sz val="10"/>
      <color indexed="12"/>
      <name val="Arial CE"/>
      <family val="2"/>
      <charset val="238"/>
    </font>
    <font>
      <b/>
      <sz val="10"/>
      <color indexed="10"/>
      <name val="Arial CE"/>
      <family val="2"/>
      <charset val="238"/>
    </font>
    <font>
      <b/>
      <sz val="9"/>
      <color indexed="10"/>
      <name val="Arial CE"/>
      <family val="2"/>
      <charset val="238"/>
    </font>
    <font>
      <sz val="8"/>
      <name val="Arial"/>
      <family val="2"/>
      <charset val="238"/>
    </font>
    <font>
      <sz val="9"/>
      <name val="Arial"/>
      <family val="2"/>
      <charset val="238"/>
    </font>
    <font>
      <b/>
      <sz val="9"/>
      <name val="Arial"/>
      <family val="2"/>
      <charset val="238"/>
    </font>
    <font>
      <b/>
      <sz val="8"/>
      <name val="Arial"/>
      <family val="2"/>
      <charset val="238"/>
    </font>
    <font>
      <b/>
      <u/>
      <sz val="9"/>
      <name val="Arial"/>
      <family val="2"/>
      <charset val="238"/>
    </font>
    <font>
      <sz val="6"/>
      <name val="Liberation Serif"/>
      <family val="1"/>
      <charset val="238"/>
    </font>
    <font>
      <sz val="6"/>
      <name val="Arial"/>
      <family val="2"/>
      <charset val="238"/>
    </font>
  </fonts>
  <fills count="6">
    <fill>
      <patternFill patternType="none"/>
    </fill>
    <fill>
      <patternFill patternType="gray125"/>
    </fill>
    <fill>
      <patternFill patternType="solid">
        <fgColor indexed="44"/>
        <bgColor indexed="31"/>
      </patternFill>
    </fill>
    <fill>
      <patternFill patternType="solid">
        <fgColor theme="0" tint="-0.14999847407452621"/>
        <bgColor indexed="64"/>
      </patternFill>
    </fill>
    <fill>
      <patternFill patternType="solid">
        <fgColor indexed="9"/>
        <bgColor indexed="26"/>
      </patternFill>
    </fill>
    <fill>
      <patternFill patternType="solid">
        <fgColor indexed="27"/>
        <bgColor indexed="41"/>
      </patternFill>
    </fill>
  </fills>
  <borders count="4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8"/>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medium">
        <color indexed="8"/>
      </left>
      <right style="medium">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style="medium">
        <color indexed="8"/>
      </left>
      <right style="medium">
        <color indexed="8"/>
      </right>
      <top style="medium">
        <color indexed="8"/>
      </top>
      <bottom style="thin">
        <color indexed="8"/>
      </bottom>
      <diagonal/>
    </border>
    <border>
      <left/>
      <right/>
      <top style="medium">
        <color indexed="8"/>
      </top>
      <bottom style="thin">
        <color indexed="8"/>
      </bottom>
      <diagonal/>
    </border>
    <border>
      <left style="medium">
        <color indexed="8"/>
      </left>
      <right/>
      <top style="medium">
        <color indexed="8"/>
      </top>
      <bottom style="thin">
        <color indexed="8"/>
      </bottom>
      <diagonal/>
    </border>
    <border>
      <left style="medium">
        <color indexed="64"/>
      </left>
      <right style="medium">
        <color indexed="64"/>
      </right>
      <top style="medium">
        <color indexed="64"/>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8"/>
      </left>
      <right style="medium">
        <color indexed="8"/>
      </right>
      <top style="thin">
        <color indexed="8"/>
      </top>
      <bottom/>
      <diagonal/>
    </border>
    <border>
      <left style="thin">
        <color indexed="8"/>
      </left>
      <right/>
      <top style="thin">
        <color indexed="8"/>
      </top>
      <bottom/>
      <diagonal/>
    </border>
    <border>
      <left style="medium">
        <color indexed="8"/>
      </left>
      <right style="thin">
        <color indexed="8"/>
      </right>
      <top style="thin">
        <color indexed="8"/>
      </top>
      <bottom/>
      <diagonal/>
    </border>
    <border>
      <left style="medium">
        <color indexed="64"/>
      </left>
      <right style="medium">
        <color indexed="64"/>
      </right>
      <top style="thin">
        <color indexed="8"/>
      </top>
      <bottom/>
      <diagonal/>
    </border>
    <border>
      <left/>
      <right style="medium">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style="medium">
        <color indexed="64"/>
      </right>
      <top style="medium">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style="medium">
        <color indexed="64"/>
      </right>
      <top style="thin">
        <color indexed="8"/>
      </top>
      <bottom style="medium">
        <color indexed="64"/>
      </bottom>
      <diagonal/>
    </border>
    <border>
      <left/>
      <right/>
      <top/>
      <bottom style="hair">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Border="0" applyAlignment="0" applyProtection="0"/>
  </cellStyleXfs>
  <cellXfs count="185">
    <xf numFmtId="0" fontId="0" fillId="0" borderId="0" xfId="0"/>
    <xf numFmtId="0" fontId="2" fillId="0" borderId="0" xfId="0" applyFont="1"/>
    <xf numFmtId="0" fontId="3" fillId="0" borderId="0" xfId="0" applyFont="1" applyProtection="1">
      <protection hidden="1"/>
    </xf>
    <xf numFmtId="0" fontId="4" fillId="0" borderId="0" xfId="0" applyFont="1"/>
    <xf numFmtId="0" fontId="5" fillId="0" borderId="0" xfId="0" applyFont="1" applyAlignment="1">
      <alignment horizontal="right"/>
    </xf>
    <xf numFmtId="0" fontId="4" fillId="0" borderId="0" xfId="0" applyFont="1" applyAlignment="1">
      <alignment horizontal="center"/>
    </xf>
    <xf numFmtId="0" fontId="3" fillId="0" borderId="0" xfId="0" applyFont="1"/>
    <xf numFmtId="0" fontId="6" fillId="0" borderId="0" xfId="0" applyFont="1"/>
    <xf numFmtId="0" fontId="7" fillId="0" borderId="0" xfId="0" applyFont="1"/>
    <xf numFmtId="0" fontId="4" fillId="0" borderId="0" xfId="0" applyFont="1" applyProtection="1">
      <protection hidden="1"/>
    </xf>
    <xf numFmtId="0" fontId="5" fillId="0" borderId="0" xfId="0" applyFont="1" applyAlignment="1" applyProtection="1">
      <alignment horizontal="right"/>
      <protection hidden="1"/>
    </xf>
    <xf numFmtId="0" fontId="4" fillId="0" borderId="0" xfId="0" applyFont="1" applyAlignment="1" applyProtection="1">
      <alignment horizontal="left"/>
      <protection hidden="1"/>
    </xf>
    <xf numFmtId="0" fontId="4" fillId="0" borderId="0" xfId="0" applyFont="1" applyFill="1" applyBorder="1" applyAlignment="1">
      <alignment horizontal="left"/>
    </xf>
    <xf numFmtId="0" fontId="8" fillId="0" borderId="0" xfId="0" applyFont="1" applyFill="1" applyBorder="1" applyAlignment="1">
      <alignment horizontal="center" wrapText="1"/>
    </xf>
    <xf numFmtId="0" fontId="8" fillId="0" borderId="3" xfId="0" applyFont="1" applyFill="1" applyBorder="1" applyAlignment="1">
      <alignment horizontal="center" wrapText="1"/>
    </xf>
    <xf numFmtId="0" fontId="4" fillId="0" borderId="3" xfId="0" applyFont="1" applyBorder="1"/>
    <xf numFmtId="0" fontId="4" fillId="0" borderId="3" xfId="0" applyFont="1" applyBorder="1" applyAlignment="1">
      <alignment horizontal="center"/>
    </xf>
    <xf numFmtId="0" fontId="9" fillId="0" borderId="0" xfId="0" applyFont="1" applyProtection="1">
      <protection hidden="1"/>
    </xf>
    <xf numFmtId="0" fontId="4" fillId="0" borderId="0" xfId="0" applyFont="1" applyBorder="1" applyAlignment="1" applyProtection="1">
      <alignment horizontal="right"/>
      <protection hidden="1"/>
    </xf>
    <xf numFmtId="0" fontId="4" fillId="3" borderId="1" xfId="0" applyFont="1" applyFill="1" applyBorder="1"/>
    <xf numFmtId="0" fontId="10" fillId="3" borderId="1" xfId="0" applyFont="1" applyFill="1" applyBorder="1" applyAlignment="1" applyProtection="1">
      <alignment horizontal="center" wrapText="1"/>
      <protection hidden="1"/>
    </xf>
    <xf numFmtId="0" fontId="4" fillId="4" borderId="1" xfId="0" applyFont="1" applyFill="1" applyBorder="1" applyProtection="1">
      <protection locked="0" hidden="1"/>
    </xf>
    <xf numFmtId="4" fontId="4" fillId="0" borderId="1" xfId="0" applyNumberFormat="1" applyFont="1" applyBorder="1" applyProtection="1">
      <protection hidden="1"/>
    </xf>
    <xf numFmtId="0" fontId="13" fillId="0" borderId="1" xfId="0" applyFont="1" applyBorder="1"/>
    <xf numFmtId="0" fontId="4" fillId="0" borderId="1" xfId="0" applyFont="1" applyBorder="1"/>
    <xf numFmtId="4" fontId="6" fillId="0" borderId="1" xfId="0" applyNumberFormat="1" applyFont="1" applyBorder="1" applyAlignment="1">
      <alignment horizontal="center"/>
    </xf>
    <xf numFmtId="0" fontId="4" fillId="0" borderId="1" xfId="0" applyFont="1" applyFill="1" applyBorder="1" applyProtection="1">
      <protection locked="0" hidden="1"/>
    </xf>
    <xf numFmtId="4" fontId="0" fillId="0" borderId="0" xfId="0" applyNumberFormat="1" applyFont="1"/>
    <xf numFmtId="4" fontId="0" fillId="0" borderId="0" xfId="0" applyNumberFormat="1"/>
    <xf numFmtId="0" fontId="4" fillId="3" borderId="1" xfId="0" applyFont="1" applyFill="1" applyBorder="1" applyProtection="1">
      <protection hidden="1"/>
    </xf>
    <xf numFmtId="4" fontId="6" fillId="3" borderId="1" xfId="0" applyNumberFormat="1" applyFont="1" applyFill="1" applyBorder="1" applyAlignment="1" applyProtection="1">
      <alignment horizontal="center"/>
      <protection hidden="1"/>
    </xf>
    <xf numFmtId="0" fontId="13" fillId="3" borderId="1" xfId="0" applyFont="1" applyFill="1" applyBorder="1"/>
    <xf numFmtId="0" fontId="6" fillId="3" borderId="1" xfId="0" applyFont="1" applyFill="1" applyBorder="1"/>
    <xf numFmtId="2" fontId="14" fillId="0" borderId="0" xfId="0" applyNumberFormat="1" applyFont="1"/>
    <xf numFmtId="2" fontId="2" fillId="0" borderId="0" xfId="0" applyNumberFormat="1" applyFont="1"/>
    <xf numFmtId="0" fontId="6" fillId="3" borderId="1" xfId="0" applyFont="1" applyFill="1" applyBorder="1" applyProtection="1">
      <protection hidden="1"/>
    </xf>
    <xf numFmtId="0" fontId="6" fillId="0" borderId="0" xfId="0" applyFont="1" applyFill="1" applyBorder="1" applyProtection="1">
      <protection hidden="1"/>
    </xf>
    <xf numFmtId="4" fontId="6" fillId="0" borderId="0" xfId="0" applyNumberFormat="1" applyFont="1" applyBorder="1" applyAlignment="1" applyProtection="1">
      <alignment horizontal="center" vertical="center" wrapText="1"/>
      <protection hidden="1"/>
    </xf>
    <xf numFmtId="0" fontId="13" fillId="0" borderId="0" xfId="0" applyFont="1"/>
    <xf numFmtId="4" fontId="4" fillId="0" borderId="0" xfId="0" applyNumberFormat="1" applyFont="1"/>
    <xf numFmtId="4" fontId="4" fillId="0" borderId="7" xfId="0" applyNumberFormat="1" applyFont="1" applyBorder="1"/>
    <xf numFmtId="0" fontId="4" fillId="0" borderId="0" xfId="0" applyFont="1" applyFill="1" applyBorder="1"/>
    <xf numFmtId="0" fontId="6" fillId="0" borderId="0" xfId="0" applyFont="1" applyAlignment="1">
      <alignment horizontal="left" vertical="center" wrapText="1"/>
    </xf>
    <xf numFmtId="0" fontId="6" fillId="3" borderId="1" xfId="0" applyFont="1" applyFill="1" applyBorder="1" applyAlignment="1">
      <alignment horizontal="center"/>
    </xf>
    <xf numFmtId="0" fontId="12" fillId="3" borderId="1" xfId="0" applyFont="1" applyFill="1" applyBorder="1" applyAlignment="1" applyProtection="1">
      <alignment horizontal="center" wrapText="1"/>
      <protection hidden="1"/>
    </xf>
    <xf numFmtId="0" fontId="6" fillId="0" borderId="1" xfId="0" applyFont="1" applyFill="1" applyBorder="1" applyAlignment="1" applyProtection="1">
      <alignment horizontal="left" vertical="center" wrapText="1"/>
      <protection hidden="1"/>
    </xf>
    <xf numFmtId="4" fontId="4" fillId="0" borderId="1" xfId="0" applyNumberFormat="1" applyFont="1" applyFill="1" applyBorder="1" applyAlignment="1" applyProtection="1">
      <alignment vertical="center"/>
      <protection hidden="1"/>
    </xf>
    <xf numFmtId="0" fontId="6" fillId="0" borderId="1" xfId="0" applyFont="1" applyFill="1" applyBorder="1" applyAlignment="1"/>
    <xf numFmtId="4" fontId="9" fillId="0" borderId="1" xfId="0" applyNumberFormat="1" applyFont="1" applyFill="1" applyBorder="1" applyAlignment="1">
      <alignment vertical="center"/>
    </xf>
    <xf numFmtId="0" fontId="4" fillId="0" borderId="1" xfId="0" applyFont="1" applyFill="1" applyBorder="1" applyAlignment="1" applyProtection="1">
      <alignment vertical="center" wrapText="1"/>
      <protection hidden="1"/>
    </xf>
    <xf numFmtId="4" fontId="4" fillId="0" borderId="1" xfId="0" applyNumberFormat="1" applyFont="1" applyFill="1" applyBorder="1" applyAlignment="1"/>
    <xf numFmtId="4" fontId="4" fillId="0" borderId="1" xfId="0" applyNumberFormat="1" applyFont="1" applyFill="1" applyBorder="1" applyAlignment="1">
      <alignment vertical="center"/>
    </xf>
    <xf numFmtId="0" fontId="4" fillId="4" borderId="8" xfId="0" applyFont="1" applyFill="1" applyBorder="1" applyAlignment="1" applyProtection="1">
      <alignment horizontal="left" vertical="center" wrapText="1"/>
      <protection hidden="1"/>
    </xf>
    <xf numFmtId="4" fontId="4" fillId="0" borderId="9" xfId="0" applyNumberFormat="1" applyFont="1" applyBorder="1" applyAlignment="1" applyProtection="1">
      <alignment vertical="center"/>
      <protection hidden="1"/>
    </xf>
    <xf numFmtId="4" fontId="4" fillId="0" borderId="10" xfId="0" applyNumberFormat="1" applyFont="1" applyBorder="1" applyAlignment="1" applyProtection="1">
      <alignment vertical="center"/>
      <protection hidden="1"/>
    </xf>
    <xf numFmtId="4" fontId="4" fillId="0" borderId="11" xfId="0" applyNumberFormat="1" applyFont="1" applyBorder="1" applyAlignment="1" applyProtection="1">
      <alignment vertical="center"/>
      <protection hidden="1"/>
    </xf>
    <xf numFmtId="3" fontId="4" fillId="0" borderId="10" xfId="0" applyNumberFormat="1" applyFont="1" applyBorder="1" applyAlignment="1">
      <alignment horizontal="center"/>
    </xf>
    <xf numFmtId="0" fontId="4" fillId="4" borderId="12" xfId="0" applyFont="1" applyFill="1" applyBorder="1" applyAlignment="1" applyProtection="1">
      <alignment horizontal="left" vertical="center" wrapText="1"/>
      <protection hidden="1"/>
    </xf>
    <xf numFmtId="4" fontId="4" fillId="0" borderId="13" xfId="0" applyNumberFormat="1" applyFont="1" applyBorder="1" applyAlignment="1" applyProtection="1">
      <alignment vertical="center"/>
      <protection hidden="1"/>
    </xf>
    <xf numFmtId="3" fontId="4" fillId="0" borderId="2" xfId="0" applyNumberFormat="1" applyFont="1" applyBorder="1" applyAlignment="1">
      <alignment horizontal="center"/>
    </xf>
    <xf numFmtId="4" fontId="6" fillId="0" borderId="0" xfId="0" applyNumberFormat="1" applyFont="1"/>
    <xf numFmtId="0" fontId="4" fillId="4" borderId="14" xfId="0" applyFont="1" applyFill="1" applyBorder="1" applyAlignment="1" applyProtection="1">
      <alignment horizontal="left" vertical="center" wrapText="1"/>
      <protection hidden="1"/>
    </xf>
    <xf numFmtId="164" fontId="4" fillId="4" borderId="0" xfId="0" applyNumberFormat="1" applyFont="1" applyFill="1" applyBorder="1" applyAlignment="1" applyProtection="1">
      <alignment horizontal="center" vertical="center" wrapText="1"/>
      <protection locked="0"/>
    </xf>
    <xf numFmtId="0" fontId="4" fillId="0" borderId="0" xfId="0" applyFont="1" applyProtection="1">
      <protection locked="0"/>
    </xf>
    <xf numFmtId="0" fontId="4" fillId="0" borderId="0" xfId="0" applyFont="1" applyAlignment="1" applyProtection="1">
      <alignment horizontal="center"/>
      <protection hidden="1"/>
    </xf>
    <xf numFmtId="0" fontId="17" fillId="0" borderId="0" xfId="0" applyFont="1"/>
    <xf numFmtId="0" fontId="18" fillId="0" borderId="0" xfId="0" applyFont="1" applyAlignment="1">
      <alignment horizontal="right"/>
    </xf>
    <xf numFmtId="0" fontId="19" fillId="0" borderId="0" xfId="0" applyFont="1"/>
    <xf numFmtId="0" fontId="18" fillId="0" borderId="0" xfId="0" applyFont="1"/>
    <xf numFmtId="0" fontId="21" fillId="0" borderId="15" xfId="0" applyFont="1" applyBorder="1" applyAlignment="1" applyProtection="1">
      <alignment horizontal="right"/>
      <protection hidden="1"/>
    </xf>
    <xf numFmtId="0" fontId="22" fillId="0" borderId="16" xfId="0" applyFont="1" applyFill="1" applyBorder="1" applyAlignment="1" applyProtection="1">
      <protection hidden="1"/>
    </xf>
    <xf numFmtId="0" fontId="0" fillId="0" borderId="16" xfId="0" applyFont="1" applyBorder="1"/>
    <xf numFmtId="0" fontId="23" fillId="0" borderId="16" xfId="0" applyFont="1" applyFill="1" applyBorder="1" applyAlignment="1" applyProtection="1">
      <alignment horizontal="left"/>
      <protection hidden="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0" fillId="0" borderId="0" xfId="0" applyFont="1"/>
    <xf numFmtId="0" fontId="21" fillId="0" borderId="18" xfId="0" applyFont="1" applyBorder="1" applyAlignment="1" applyProtection="1">
      <alignment horizontal="right"/>
      <protection hidden="1"/>
    </xf>
    <xf numFmtId="0" fontId="22" fillId="0" borderId="0" xfId="0" applyFont="1" applyFill="1" applyBorder="1" applyAlignment="1" applyProtection="1">
      <protection hidden="1"/>
    </xf>
    <xf numFmtId="0" fontId="0" fillId="0" borderId="0" xfId="0" applyFont="1" applyBorder="1"/>
    <xf numFmtId="0" fontId="23" fillId="0" borderId="0" xfId="0" applyFont="1" applyFill="1" applyBorder="1" applyAlignment="1" applyProtection="1">
      <alignment horizontal="left"/>
      <protection hidden="1"/>
    </xf>
    <xf numFmtId="0" fontId="24" fillId="0" borderId="0" xfId="0" applyFont="1" applyBorder="1" applyAlignment="1">
      <alignment horizontal="center" vertical="center" wrapText="1"/>
    </xf>
    <xf numFmtId="0" fontId="24" fillId="0" borderId="19" xfId="0" applyFont="1" applyBorder="1" applyAlignment="1">
      <alignment horizontal="center" vertical="center" wrapText="1"/>
    </xf>
    <xf numFmtId="0" fontId="21" fillId="0" borderId="10" xfId="0" applyFont="1" applyBorder="1" applyAlignment="1" applyProtection="1">
      <alignment horizontal="right"/>
      <protection hidden="1"/>
    </xf>
    <xf numFmtId="0" fontId="22" fillId="0" borderId="20" xfId="0" applyFont="1" applyFill="1" applyBorder="1" applyAlignment="1" applyProtection="1">
      <protection hidden="1"/>
    </xf>
    <xf numFmtId="0" fontId="0" fillId="0" borderId="20" xfId="0" applyFont="1" applyBorder="1"/>
    <xf numFmtId="0" fontId="24" fillId="0" borderId="9" xfId="0" applyFont="1" applyBorder="1" applyAlignment="1">
      <alignment horizontal="center" vertical="center" wrapText="1"/>
    </xf>
    <xf numFmtId="0" fontId="0" fillId="0" borderId="10" xfId="0" applyFont="1" applyBorder="1" applyAlignment="1">
      <alignment horizontal="center" vertical="center"/>
    </xf>
    <xf numFmtId="0" fontId="23" fillId="0" borderId="10" xfId="0" applyFont="1" applyFill="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4" fillId="0" borderId="0" xfId="0" applyFont="1" applyAlignment="1">
      <alignment horizontal="center" vertical="center" wrapText="1"/>
    </xf>
    <xf numFmtId="165" fontId="25" fillId="5" borderId="2" xfId="0" applyNumberFormat="1" applyFont="1" applyFill="1" applyBorder="1" applyAlignment="1" applyProtection="1">
      <alignment horizontal="center" vertical="center"/>
      <protection locked="0"/>
    </xf>
    <xf numFmtId="0" fontId="25" fillId="5"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right" vertical="center"/>
      <protection hidden="1"/>
    </xf>
    <xf numFmtId="0" fontId="27" fillId="0" borderId="0" xfId="0" applyFont="1" applyFill="1" applyBorder="1" applyAlignment="1" applyProtection="1">
      <alignment horizontal="center" vertical="center"/>
      <protection hidden="1"/>
    </xf>
    <xf numFmtId="0" fontId="28" fillId="0" borderId="0" xfId="0" applyFont="1" applyBorder="1" applyAlignment="1">
      <alignment wrapText="1"/>
    </xf>
    <xf numFmtId="0" fontId="2" fillId="0" borderId="0" xfId="0" applyFont="1" applyAlignment="1">
      <alignment horizontal="right" vertical="center"/>
    </xf>
    <xf numFmtId="0" fontId="2" fillId="2" borderId="2" xfId="0" applyFont="1" applyFill="1" applyBorder="1" applyAlignment="1" applyProtection="1">
      <alignment horizontal="center" vertical="center"/>
      <protection locked="0"/>
    </xf>
    <xf numFmtId="0" fontId="0" fillId="0" borderId="0" xfId="0" applyFont="1" applyAlignment="1">
      <alignment vertical="center"/>
    </xf>
    <xf numFmtId="0" fontId="28" fillId="0" borderId="0" xfId="0" applyFont="1" applyBorder="1" applyAlignment="1">
      <alignment horizontal="right" vertical="center" wrapText="1"/>
    </xf>
    <xf numFmtId="3" fontId="2" fillId="0" borderId="2" xfId="0" applyNumberFormat="1" applyFont="1" applyFill="1" applyBorder="1" applyAlignment="1" applyProtection="1">
      <alignment horizontal="center" vertical="center"/>
    </xf>
    <xf numFmtId="0" fontId="0" fillId="0" borderId="0" xfId="0" applyFont="1" applyBorder="1" applyAlignment="1">
      <alignment vertical="center"/>
    </xf>
    <xf numFmtId="0" fontId="0" fillId="0" borderId="0" xfId="0" applyFont="1" applyBorder="1" applyAlignment="1">
      <alignment horizontal="right" vertical="center"/>
    </xf>
    <xf numFmtId="4" fontId="2" fillId="2" borderId="2" xfId="0" applyNumberFormat="1" applyFont="1" applyFill="1" applyBorder="1" applyAlignment="1" applyProtection="1">
      <alignment horizontal="center" vertical="center"/>
      <protection locked="0"/>
    </xf>
    <xf numFmtId="0" fontId="0"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16" xfId="0" applyFont="1" applyBorder="1" applyAlignment="1">
      <alignment horizontal="center" vertical="center" wrapText="1"/>
    </xf>
    <xf numFmtId="0" fontId="0" fillId="0" borderId="0" xfId="0" applyAlignment="1">
      <alignment horizontal="center" vertical="center" wrapText="1"/>
    </xf>
    <xf numFmtId="0" fontId="0" fillId="0" borderId="21" xfId="0" applyFont="1" applyBorder="1"/>
    <xf numFmtId="9" fontId="0" fillId="0" borderId="32" xfId="1" applyFont="1" applyFill="1" applyBorder="1" applyAlignment="1" applyProtection="1">
      <alignment horizontal="center"/>
    </xf>
    <xf numFmtId="4" fontId="0" fillId="0" borderId="33" xfId="0" applyNumberFormat="1" applyBorder="1"/>
    <xf numFmtId="4" fontId="0" fillId="0" borderId="34" xfId="0" applyNumberFormat="1" applyBorder="1"/>
    <xf numFmtId="4" fontId="0" fillId="2" borderId="33" xfId="0" applyNumberFormat="1" applyFont="1" applyFill="1" applyBorder="1" applyProtection="1">
      <protection locked="0"/>
    </xf>
    <xf numFmtId="4" fontId="0" fillId="2" borderId="22" xfId="0" applyNumberFormat="1" applyFont="1" applyFill="1" applyBorder="1" applyProtection="1">
      <protection locked="0"/>
    </xf>
    <xf numFmtId="4" fontId="0" fillId="0" borderId="35" xfId="0" applyNumberFormat="1" applyBorder="1"/>
    <xf numFmtId="4" fontId="0" fillId="2" borderId="32" xfId="0" applyNumberFormat="1" applyFont="1" applyFill="1" applyBorder="1" applyProtection="1">
      <protection locked="0"/>
    </xf>
    <xf numFmtId="4" fontId="0" fillId="0" borderId="32" xfId="0" applyNumberFormat="1" applyFont="1" applyFill="1" applyBorder="1"/>
    <xf numFmtId="166" fontId="2" fillId="0" borderId="32" xfId="0" applyNumberFormat="1" applyFont="1" applyBorder="1"/>
    <xf numFmtId="0" fontId="0" fillId="0" borderId="12" xfId="0" applyFont="1" applyBorder="1"/>
    <xf numFmtId="9" fontId="0" fillId="0" borderId="36" xfId="1" applyFont="1" applyFill="1" applyBorder="1" applyAlignment="1" applyProtection="1">
      <alignment horizontal="center"/>
    </xf>
    <xf numFmtId="4" fontId="0" fillId="0" borderId="13" xfId="0" applyNumberFormat="1" applyBorder="1"/>
    <xf numFmtId="4" fontId="0" fillId="0" borderId="37" xfId="0" applyNumberFormat="1" applyBorder="1"/>
    <xf numFmtId="4" fontId="0" fillId="0" borderId="27" xfId="0" applyNumberFormat="1" applyBorder="1"/>
    <xf numFmtId="4" fontId="0" fillId="2" borderId="36" xfId="0" applyNumberFormat="1" applyFont="1" applyFill="1" applyBorder="1" applyProtection="1">
      <protection locked="0"/>
    </xf>
    <xf numFmtId="4" fontId="0" fillId="0" borderId="36" xfId="0" applyNumberFormat="1" applyFont="1" applyFill="1" applyBorder="1"/>
    <xf numFmtId="166" fontId="2" fillId="0" borderId="36" xfId="0" applyNumberFormat="1" applyFont="1" applyBorder="1"/>
    <xf numFmtId="0" fontId="0" fillId="0" borderId="14" xfId="0" applyFont="1" applyBorder="1"/>
    <xf numFmtId="9" fontId="0" fillId="0" borderId="38" xfId="1" applyFont="1" applyFill="1" applyBorder="1" applyAlignment="1" applyProtection="1">
      <alignment horizontal="center"/>
    </xf>
    <xf numFmtId="4" fontId="0" fillId="0" borderId="39" xfId="0" applyNumberFormat="1" applyBorder="1"/>
    <xf numFmtId="4" fontId="0" fillId="0" borderId="40" xfId="0" applyNumberFormat="1" applyBorder="1"/>
    <xf numFmtId="4" fontId="0" fillId="0" borderId="41" xfId="0" applyNumberFormat="1" applyBorder="1"/>
    <xf numFmtId="4" fontId="0" fillId="2" borderId="38" xfId="0" applyNumberFormat="1" applyFont="1" applyFill="1" applyBorder="1" applyProtection="1">
      <protection locked="0"/>
    </xf>
    <xf numFmtId="4" fontId="0" fillId="0" borderId="38" xfId="0" applyNumberFormat="1" applyFont="1" applyFill="1" applyBorder="1"/>
    <xf numFmtId="166" fontId="2" fillId="0" borderId="38" xfId="0" applyNumberFormat="1" applyFont="1" applyBorder="1"/>
    <xf numFmtId="0" fontId="29" fillId="0" borderId="0" xfId="0" applyFont="1"/>
    <xf numFmtId="166" fontId="2" fillId="0" borderId="0" xfId="0" applyNumberFormat="1" applyFont="1" applyFill="1" applyBorder="1"/>
    <xf numFmtId="0" fontId="30" fillId="0" borderId="0" xfId="0" applyFont="1"/>
    <xf numFmtId="0" fontId="0" fillId="0" borderId="0" xfId="0" applyBorder="1"/>
    <xf numFmtId="0" fontId="4" fillId="0" borderId="0" xfId="0" applyFont="1" applyAlignment="1">
      <alignment wrapText="1"/>
    </xf>
    <xf numFmtId="0" fontId="10" fillId="0" borderId="0" xfId="0" applyFont="1"/>
    <xf numFmtId="0" fontId="6" fillId="0" borderId="43" xfId="0" applyFont="1" applyBorder="1"/>
    <xf numFmtId="0" fontId="4" fillId="0" borderId="43" xfId="0" applyFont="1" applyBorder="1" applyAlignment="1">
      <alignment horizontal="center"/>
    </xf>
    <xf numFmtId="4" fontId="4" fillId="0" borderId="43" xfId="0" applyNumberFormat="1" applyFont="1" applyBorder="1"/>
    <xf numFmtId="0" fontId="33" fillId="0" borderId="43" xfId="0" applyFont="1" applyBorder="1" applyAlignment="1">
      <alignment horizontal="center" vertical="center"/>
    </xf>
    <xf numFmtId="0" fontId="34" fillId="0" borderId="0" xfId="0" applyFont="1" applyAlignment="1">
      <alignment vertical="center"/>
    </xf>
    <xf numFmtId="0" fontId="10" fillId="0" borderId="43" xfId="0" applyFont="1" applyBorder="1" applyAlignment="1">
      <alignment wrapText="1"/>
    </xf>
    <xf numFmtId="0" fontId="10" fillId="0" borderId="43" xfId="0" applyFont="1" applyBorder="1" applyAlignment="1">
      <alignment horizontal="right" wrapText="1"/>
    </xf>
    <xf numFmtId="0" fontId="4" fillId="0" borderId="43" xfId="0" applyFont="1" applyBorder="1" applyAlignment="1">
      <alignment horizontal="right"/>
    </xf>
    <xf numFmtId="0" fontId="6" fillId="0" borderId="43" xfId="0" applyFont="1" applyBorder="1" applyAlignment="1">
      <alignment horizontal="center"/>
    </xf>
    <xf numFmtId="0" fontId="6" fillId="0" borderId="43" xfId="0" applyFont="1" applyBorder="1" applyAlignment="1">
      <alignment horizontal="left"/>
    </xf>
    <xf numFmtId="0" fontId="6" fillId="0" borderId="0" xfId="0" applyFont="1" applyBorder="1" applyAlignment="1">
      <alignment horizontal="center" wrapText="1"/>
    </xf>
    <xf numFmtId="0" fontId="4" fillId="0" borderId="0" xfId="0" applyFont="1" applyBorder="1" applyAlignment="1">
      <alignment horizontal="left" wrapText="1"/>
    </xf>
    <xf numFmtId="4" fontId="6" fillId="3" borderId="1" xfId="0" applyNumberFormat="1" applyFont="1" applyFill="1" applyBorder="1" applyAlignment="1">
      <alignment horizontal="center" vertical="center"/>
    </xf>
    <xf numFmtId="0" fontId="8" fillId="0" borderId="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protection hidden="1"/>
    </xf>
    <xf numFmtId="0" fontId="15" fillId="0" borderId="0" xfId="0" applyFont="1" applyBorder="1" applyAlignment="1">
      <alignment horizontal="left" wrapText="1"/>
    </xf>
    <xf numFmtId="0" fontId="6" fillId="3" borderId="1" xfId="0" applyFont="1" applyFill="1" applyBorder="1" applyAlignment="1" applyProtection="1">
      <alignment horizontal="center" vertical="center"/>
      <protection hidden="1"/>
    </xf>
    <xf numFmtId="0" fontId="4" fillId="3" borderId="1" xfId="0" applyFont="1" applyFill="1" applyBorder="1" applyAlignment="1" applyProtection="1">
      <alignment horizontal="center"/>
      <protection hidden="1"/>
    </xf>
    <xf numFmtId="0" fontId="4" fillId="3" borderId="1" xfId="0" applyFont="1" applyFill="1" applyBorder="1" applyAlignment="1">
      <alignment horizontal="center" wrapText="1"/>
    </xf>
    <xf numFmtId="0" fontId="4" fillId="2" borderId="2" xfId="0" applyFont="1" applyFill="1" applyBorder="1" applyAlignment="1" applyProtection="1">
      <alignment horizontal="left" vertical="center" wrapText="1"/>
      <protection locked="0"/>
    </xf>
    <xf numFmtId="49" fontId="8" fillId="2" borderId="2" xfId="0" applyNumberFormat="1" applyFont="1" applyFill="1" applyBorder="1" applyAlignment="1" applyProtection="1">
      <alignment horizontal="center" wrapText="1"/>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0" fontId="6" fillId="0" borderId="6" xfId="0" applyFont="1" applyFill="1" applyBorder="1" applyAlignment="1" applyProtection="1">
      <alignment horizontal="center"/>
      <protection locked="0"/>
    </xf>
    <xf numFmtId="0" fontId="10" fillId="0" borderId="0" xfId="0" applyFont="1" applyBorder="1" applyAlignment="1" applyProtection="1">
      <alignment horizontal="left" vertical="center" wrapText="1"/>
      <protection hidden="1"/>
    </xf>
    <xf numFmtId="0" fontId="0" fillId="0" borderId="0" xfId="0" applyFont="1" applyBorder="1" applyAlignment="1">
      <alignment horizontal="center"/>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9" fillId="0" borderId="0" xfId="0" applyFont="1" applyBorder="1" applyAlignment="1">
      <alignment horizontal="left" vertical="center" wrapText="1"/>
    </xf>
    <xf numFmtId="0" fontId="0" fillId="0" borderId="42" xfId="0" applyFont="1" applyBorder="1" applyAlignment="1" applyProtection="1">
      <alignment horizontal="center"/>
      <protection locked="0"/>
    </xf>
    <xf numFmtId="164" fontId="0" fillId="0" borderId="42" xfId="0" applyNumberFormat="1" applyFont="1" applyBorder="1" applyAlignment="1" applyProtection="1">
      <alignment horizontal="center"/>
      <protection locked="0"/>
    </xf>
    <xf numFmtId="0" fontId="2"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7" xfId="0" applyFont="1" applyBorder="1" applyAlignment="1">
      <alignment horizontal="center" vertical="center" wrapText="1"/>
    </xf>
    <xf numFmtId="0" fontId="20" fillId="0" borderId="0" xfId="0" applyFont="1" applyBorder="1" applyAlignment="1">
      <alignment horizontal="center" vertical="center" wrapText="1"/>
    </xf>
    <xf numFmtId="0" fontId="0" fillId="0" borderId="15" xfId="0" applyFont="1" applyBorder="1" applyAlignment="1">
      <alignment horizontal="center"/>
    </xf>
    <xf numFmtId="0" fontId="0" fillId="0" borderId="18" xfId="0" applyFont="1" applyBorder="1" applyAlignment="1">
      <alignment horizontal="center"/>
    </xf>
    <xf numFmtId="0" fontId="2" fillId="0" borderId="10" xfId="0" applyFont="1" applyBorder="1" applyAlignment="1">
      <alignment horizontal="center" vertical="center"/>
    </xf>
  </cellXfs>
  <cellStyles count="2">
    <cellStyle name="Normalny" xfId="0" builtinId="0"/>
    <cellStyle name="Procentowy"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se/Art.%2030a/2017/grudzie&#324;/a_Zalacznik_nr_2_do_uchwal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se/Art.%2030a/2017/grudzie&#324;/a_Zestawienie%20zbiorcze+analiz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se/Art.%2030a/2017/grudzie&#324;/_Zbiorczo%20plac&#243;wki%20art%203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Zał nr 2 do uchwały"/>
      <sheetName val="Zbiorczo"/>
      <sheetName val="DWDz Szkl.Por"/>
      <sheetName val="MOW Szkl.Por"/>
      <sheetName val="PPPP Kowary"/>
      <sheetName val="PPP Szkl.Por."/>
      <sheetName val="ZSO iMS Szklarska Por."/>
      <sheetName val="ZSS Miłków"/>
      <sheetName val="ZST i L Piechowice"/>
      <sheetName val="Dom Dziecka Sz.Por."/>
      <sheetName val="ZSO Kowary"/>
      <sheetName val="Arkusz2"/>
      <sheetName val="szkoła"/>
      <sheetName val="stażysta"/>
      <sheetName val="kontraktowy"/>
      <sheetName val="mianowany"/>
      <sheetName val="dyplomowany"/>
      <sheetName val="Arkusz1"/>
      <sheetName val="Wzór"/>
    </sheetNames>
    <sheetDataSet>
      <sheetData sheetId="0" refreshError="1"/>
      <sheetData sheetId="1">
        <row r="50">
          <cell r="B50">
            <v>316152.58</v>
          </cell>
          <cell r="C50">
            <v>894592.47</v>
          </cell>
          <cell r="D50">
            <v>2744989.07</v>
          </cell>
          <cell r="E50">
            <v>2947235.68</v>
          </cell>
        </row>
        <row r="51">
          <cell r="B51">
            <v>232463.75</v>
          </cell>
          <cell r="C51">
            <v>547815.13</v>
          </cell>
          <cell r="D51">
            <v>1553370.8</v>
          </cell>
          <cell r="E51">
            <v>1723677.48</v>
          </cell>
        </row>
        <row r="52">
          <cell r="B52">
            <v>83688.83</v>
          </cell>
          <cell r="C52">
            <v>346777.34</v>
          </cell>
          <cell r="D52">
            <v>1191618.2699999998</v>
          </cell>
          <cell r="E52">
            <v>1223558.2000000002</v>
          </cell>
        </row>
        <row r="54">
          <cell r="B54">
            <v>16560.669999999998</v>
          </cell>
          <cell r="C54">
            <v>59514.02</v>
          </cell>
          <cell r="D54">
            <v>251736.36</v>
          </cell>
          <cell r="E54">
            <v>327796.13000000006</v>
          </cell>
        </row>
        <row r="55">
          <cell r="B55">
            <v>0</v>
          </cell>
          <cell r="C55">
            <v>0</v>
          </cell>
          <cell r="D55">
            <v>44416.67</v>
          </cell>
          <cell r="E55">
            <v>103853.41</v>
          </cell>
        </row>
        <row r="56">
          <cell r="B56">
            <v>0</v>
          </cell>
          <cell r="C56">
            <v>0</v>
          </cell>
          <cell r="D56">
            <v>5045.58</v>
          </cell>
          <cell r="E56">
            <v>2710.16</v>
          </cell>
        </row>
        <row r="57">
          <cell r="B57">
            <v>1254</v>
          </cell>
          <cell r="C57">
            <v>7454.01</v>
          </cell>
          <cell r="D57">
            <v>15118.199999999999</v>
          </cell>
          <cell r="E57">
            <v>16146.529999999999</v>
          </cell>
        </row>
        <row r="58">
          <cell r="B58">
            <v>0</v>
          </cell>
          <cell r="C58">
            <v>0</v>
          </cell>
          <cell r="D58">
            <v>0</v>
          </cell>
          <cell r="E58">
            <v>0</v>
          </cell>
        </row>
        <row r="59">
          <cell r="B59">
            <v>0</v>
          </cell>
          <cell r="C59">
            <v>0</v>
          </cell>
          <cell r="D59">
            <v>0</v>
          </cell>
          <cell r="E59">
            <v>892.47</v>
          </cell>
        </row>
        <row r="60">
          <cell r="B60">
            <v>17899.599999999999</v>
          </cell>
          <cell r="C60">
            <v>47940.29</v>
          </cell>
          <cell r="D60">
            <v>112269.61</v>
          </cell>
          <cell r="E60">
            <v>46371.759999999995</v>
          </cell>
        </row>
        <row r="61">
          <cell r="B61">
            <v>520</v>
          </cell>
          <cell r="C61">
            <v>1560</v>
          </cell>
          <cell r="D61">
            <v>8060</v>
          </cell>
          <cell r="E61">
            <v>7336</v>
          </cell>
        </row>
        <row r="62">
          <cell r="B62">
            <v>4311.68</v>
          </cell>
          <cell r="C62">
            <v>6630.18</v>
          </cell>
          <cell r="D62">
            <v>17815.849999999999</v>
          </cell>
          <cell r="E62">
            <v>6591.6900000000005</v>
          </cell>
        </row>
        <row r="63">
          <cell r="B63">
            <v>3914.66</v>
          </cell>
          <cell r="C63">
            <v>7150.65</v>
          </cell>
          <cell r="D63">
            <v>29810.67</v>
          </cell>
          <cell r="E63">
            <v>85481.31</v>
          </cell>
        </row>
        <row r="64">
          <cell r="B64">
            <v>0</v>
          </cell>
          <cell r="C64">
            <v>0</v>
          </cell>
          <cell r="D64">
            <v>0</v>
          </cell>
          <cell r="E64">
            <v>0</v>
          </cell>
        </row>
        <row r="65">
          <cell r="B65">
            <v>0</v>
          </cell>
          <cell r="C65">
            <v>0</v>
          </cell>
          <cell r="D65">
            <v>0</v>
          </cell>
          <cell r="E65">
            <v>0</v>
          </cell>
        </row>
        <row r="66">
          <cell r="B66">
            <v>2036.17</v>
          </cell>
          <cell r="C66">
            <v>14333.07</v>
          </cell>
          <cell r="D66">
            <v>42083.919999999991</v>
          </cell>
          <cell r="E66">
            <v>29372.180000000004</v>
          </cell>
        </row>
        <row r="67">
          <cell r="B67">
            <v>0</v>
          </cell>
          <cell r="C67">
            <v>0</v>
          </cell>
          <cell r="D67">
            <v>0</v>
          </cell>
          <cell r="E67">
            <v>0</v>
          </cell>
        </row>
        <row r="68">
          <cell r="B68">
            <v>0</v>
          </cell>
          <cell r="C68">
            <v>2999.01</v>
          </cell>
          <cell r="D68">
            <v>13962.73</v>
          </cell>
          <cell r="E68">
            <v>41636.86</v>
          </cell>
        </row>
        <row r="69">
          <cell r="B69">
            <v>0</v>
          </cell>
          <cell r="C69">
            <v>6592</v>
          </cell>
          <cell r="D69">
            <v>24883</v>
          </cell>
          <cell r="E69">
            <v>21590</v>
          </cell>
        </row>
        <row r="70">
          <cell r="B70">
            <v>0</v>
          </cell>
          <cell r="C70">
            <v>0</v>
          </cell>
          <cell r="D70">
            <v>0</v>
          </cell>
          <cell r="E70">
            <v>0</v>
          </cell>
        </row>
        <row r="71">
          <cell r="B71">
            <v>0</v>
          </cell>
          <cell r="C71">
            <v>0</v>
          </cell>
          <cell r="D71">
            <v>61327.86</v>
          </cell>
          <cell r="E71">
            <v>0</v>
          </cell>
        </row>
        <row r="72">
          <cell r="B72">
            <v>0</v>
          </cell>
          <cell r="C72">
            <v>0</v>
          </cell>
          <cell r="D72">
            <v>46188</v>
          </cell>
          <cell r="E72">
            <v>13481.3</v>
          </cell>
        </row>
        <row r="73">
          <cell r="B73">
            <v>2375.41</v>
          </cell>
          <cell r="C73">
            <v>28641.48</v>
          </cell>
          <cell r="D73">
            <v>26586.9</v>
          </cell>
          <cell r="E73">
            <v>5609.3</v>
          </cell>
        </row>
        <row r="74">
          <cell r="B74">
            <v>21164.400000000001</v>
          </cell>
          <cell r="C74">
            <v>100200.51000000001</v>
          </cell>
          <cell r="D74">
            <v>283241.8</v>
          </cell>
          <cell r="E74">
            <v>302393.57</v>
          </cell>
        </row>
        <row r="75">
          <cell r="B75">
            <v>13652.24</v>
          </cell>
          <cell r="C75">
            <v>63762.12</v>
          </cell>
          <cell r="D75">
            <v>209071.11999999997</v>
          </cell>
          <cell r="E75">
            <v>212295.52999999997</v>
          </cell>
        </row>
      </sheetData>
      <sheetData sheetId="2">
        <row r="13">
          <cell r="B13">
            <v>0.5</v>
          </cell>
          <cell r="C13">
            <v>0.8</v>
          </cell>
          <cell r="D13">
            <v>7</v>
          </cell>
          <cell r="E13">
            <v>4</v>
          </cell>
        </row>
        <row r="14">
          <cell r="B14">
            <v>1</v>
          </cell>
          <cell r="C14">
            <v>1.42</v>
          </cell>
          <cell r="D14">
            <v>7</v>
          </cell>
          <cell r="E14">
            <v>4.96</v>
          </cell>
        </row>
        <row r="15">
          <cell r="B15">
            <v>1</v>
          </cell>
          <cell r="C15">
            <v>1.5</v>
          </cell>
          <cell r="D15">
            <v>7</v>
          </cell>
          <cell r="E15">
            <v>5</v>
          </cell>
        </row>
        <row r="16">
          <cell r="B16">
            <v>1</v>
          </cell>
          <cell r="C16">
            <v>1.5</v>
          </cell>
          <cell r="D16">
            <v>7</v>
          </cell>
          <cell r="E16">
            <v>5</v>
          </cell>
        </row>
        <row r="17">
          <cell r="B17">
            <v>1</v>
          </cell>
          <cell r="C17">
            <v>1</v>
          </cell>
          <cell r="D17">
            <v>7</v>
          </cell>
          <cell r="E17">
            <v>5</v>
          </cell>
        </row>
        <row r="18">
          <cell r="B18">
            <v>1</v>
          </cell>
          <cell r="C18">
            <v>0.57000000000000006</v>
          </cell>
          <cell r="D18">
            <v>5.7</v>
          </cell>
          <cell r="E18">
            <v>4.63</v>
          </cell>
        </row>
        <row r="19">
          <cell r="B19">
            <v>1</v>
          </cell>
          <cell r="C19">
            <v>0.93</v>
          </cell>
          <cell r="D19">
            <v>5.57</v>
          </cell>
          <cell r="E19">
            <v>4.5</v>
          </cell>
        </row>
        <row r="20">
          <cell r="B20">
            <v>1</v>
          </cell>
          <cell r="C20">
            <v>0</v>
          </cell>
          <cell r="D20">
            <v>4.63</v>
          </cell>
          <cell r="E20">
            <v>4.5</v>
          </cell>
        </row>
        <row r="21">
          <cell r="B21">
            <v>1</v>
          </cell>
          <cell r="C21">
            <v>1</v>
          </cell>
          <cell r="D21">
            <v>5</v>
          </cell>
          <cell r="E21">
            <v>4</v>
          </cell>
        </row>
        <row r="22">
          <cell r="B22">
            <v>1</v>
          </cell>
          <cell r="C22">
            <v>1</v>
          </cell>
          <cell r="D22">
            <v>4.53</v>
          </cell>
          <cell r="E22">
            <v>3.67</v>
          </cell>
        </row>
        <row r="23">
          <cell r="B23">
            <v>1</v>
          </cell>
          <cell r="C23">
            <v>1</v>
          </cell>
          <cell r="D23">
            <v>5</v>
          </cell>
          <cell r="E23">
            <v>2.87</v>
          </cell>
        </row>
        <row r="24">
          <cell r="B24">
            <v>1</v>
          </cell>
          <cell r="C24">
            <v>1</v>
          </cell>
          <cell r="D24">
            <v>5</v>
          </cell>
          <cell r="E24">
            <v>2.97</v>
          </cell>
        </row>
        <row r="35">
          <cell r="B35">
            <v>37120.97</v>
          </cell>
          <cell r="C35">
            <v>37191.25</v>
          </cell>
          <cell r="D35">
            <v>342797.77</v>
          </cell>
          <cell r="E35">
            <v>269286.91000000003</v>
          </cell>
        </row>
        <row r="36">
          <cell r="B36">
            <v>26172.960000000003</v>
          </cell>
          <cell r="C36">
            <v>22849.59</v>
          </cell>
          <cell r="D36">
            <v>181024.54</v>
          </cell>
          <cell r="E36">
            <v>158732.58000000002</v>
          </cell>
        </row>
        <row r="37">
          <cell r="B37">
            <v>10948.01</v>
          </cell>
          <cell r="C37">
            <v>14341.660000000002</v>
          </cell>
          <cell r="D37">
            <v>161773.22999999998</v>
          </cell>
          <cell r="E37">
            <v>110554.33</v>
          </cell>
        </row>
      </sheetData>
      <sheetData sheetId="3">
        <row r="13">
          <cell r="B13">
            <v>4.08</v>
          </cell>
          <cell r="C13">
            <v>10</v>
          </cell>
          <cell r="D13">
            <v>14.39</v>
          </cell>
          <cell r="E13">
            <v>3</v>
          </cell>
        </row>
        <row r="14">
          <cell r="B14">
            <v>4.08</v>
          </cell>
          <cell r="C14">
            <v>9.9700000000000006</v>
          </cell>
          <cell r="D14">
            <v>14.39</v>
          </cell>
          <cell r="E14">
            <v>3</v>
          </cell>
        </row>
        <row r="15">
          <cell r="B15">
            <v>4.08</v>
          </cell>
          <cell r="C15">
            <v>8.6999999999999993</v>
          </cell>
          <cell r="D15">
            <v>14.35</v>
          </cell>
          <cell r="E15">
            <v>3</v>
          </cell>
        </row>
        <row r="16">
          <cell r="B16">
            <v>4.08</v>
          </cell>
          <cell r="C16">
            <v>8</v>
          </cell>
          <cell r="D16">
            <v>14.3</v>
          </cell>
          <cell r="E16">
            <v>3</v>
          </cell>
        </row>
        <row r="17">
          <cell r="B17">
            <v>3.08</v>
          </cell>
          <cell r="C17">
            <v>7.77</v>
          </cell>
          <cell r="D17">
            <v>14.39</v>
          </cell>
          <cell r="E17">
            <v>3</v>
          </cell>
        </row>
        <row r="18">
          <cell r="B18">
            <v>3.08</v>
          </cell>
          <cell r="C18">
            <v>8</v>
          </cell>
          <cell r="D18">
            <v>14.39</v>
          </cell>
          <cell r="E18">
            <v>3</v>
          </cell>
        </row>
        <row r="19">
          <cell r="B19">
            <v>3.08</v>
          </cell>
          <cell r="C19">
            <v>7.53</v>
          </cell>
          <cell r="D19">
            <v>14.39</v>
          </cell>
          <cell r="E19">
            <v>4</v>
          </cell>
        </row>
        <row r="20">
          <cell r="B20">
            <v>3.08</v>
          </cell>
          <cell r="C20">
            <v>8</v>
          </cell>
          <cell r="D20">
            <v>14.39</v>
          </cell>
          <cell r="E20">
            <v>4</v>
          </cell>
        </row>
        <row r="21">
          <cell r="B21">
            <v>2.72</v>
          </cell>
          <cell r="C21">
            <v>6.69</v>
          </cell>
          <cell r="D21">
            <v>14.98</v>
          </cell>
          <cell r="E21">
            <v>3</v>
          </cell>
        </row>
        <row r="22">
          <cell r="B22">
            <v>2.63</v>
          </cell>
          <cell r="C22">
            <v>6.97</v>
          </cell>
          <cell r="D22">
            <v>15.05</v>
          </cell>
          <cell r="E22">
            <v>2.93</v>
          </cell>
        </row>
        <row r="23">
          <cell r="B23">
            <v>3.04</v>
          </cell>
          <cell r="C23">
            <v>6.89</v>
          </cell>
          <cell r="D23">
            <v>15.05</v>
          </cell>
          <cell r="E23">
            <v>2.5</v>
          </cell>
        </row>
        <row r="24">
          <cell r="B24">
            <v>2.19</v>
          </cell>
          <cell r="C24">
            <v>7.16</v>
          </cell>
          <cell r="D24">
            <v>15.13</v>
          </cell>
          <cell r="E24">
            <v>2.5</v>
          </cell>
        </row>
        <row r="51">
          <cell r="B51">
            <v>0</v>
          </cell>
          <cell r="C51">
            <v>0</v>
          </cell>
          <cell r="D51">
            <v>0</v>
          </cell>
          <cell r="E51">
            <v>0</v>
          </cell>
        </row>
        <row r="53">
          <cell r="B53">
            <v>0</v>
          </cell>
          <cell r="C53">
            <v>2999.01</v>
          </cell>
          <cell r="D53">
            <v>0</v>
          </cell>
          <cell r="E53">
            <v>0</v>
          </cell>
        </row>
      </sheetData>
      <sheetData sheetId="4">
        <row r="13">
          <cell r="B13">
            <v>0</v>
          </cell>
          <cell r="C13">
            <v>0</v>
          </cell>
          <cell r="D13">
            <v>1</v>
          </cell>
          <cell r="E13">
            <v>4.93</v>
          </cell>
        </row>
        <row r="14">
          <cell r="B14">
            <v>0</v>
          </cell>
          <cell r="C14">
            <v>0</v>
          </cell>
          <cell r="D14">
            <v>1</v>
          </cell>
          <cell r="E14">
            <v>5</v>
          </cell>
        </row>
        <row r="15">
          <cell r="B15">
            <v>0</v>
          </cell>
          <cell r="C15">
            <v>0</v>
          </cell>
          <cell r="D15">
            <v>1</v>
          </cell>
          <cell r="E15">
            <v>5</v>
          </cell>
        </row>
        <row r="16">
          <cell r="B16">
            <v>0</v>
          </cell>
          <cell r="C16">
            <v>0</v>
          </cell>
          <cell r="D16">
            <v>1</v>
          </cell>
          <cell r="E16">
            <v>5</v>
          </cell>
        </row>
        <row r="17">
          <cell r="B17">
            <v>0</v>
          </cell>
          <cell r="C17">
            <v>0</v>
          </cell>
          <cell r="D17">
            <v>1</v>
          </cell>
          <cell r="E17">
            <v>4.63</v>
          </cell>
        </row>
        <row r="18">
          <cell r="B18">
            <v>0</v>
          </cell>
          <cell r="C18">
            <v>0</v>
          </cell>
          <cell r="D18">
            <v>1</v>
          </cell>
          <cell r="E18">
            <v>4.5</v>
          </cell>
        </row>
        <row r="19">
          <cell r="B19">
            <v>0</v>
          </cell>
          <cell r="C19">
            <v>0</v>
          </cell>
          <cell r="D19">
            <v>1</v>
          </cell>
          <cell r="E19">
            <v>4.3600000000000003</v>
          </cell>
        </row>
        <row r="20">
          <cell r="B20">
            <v>0</v>
          </cell>
          <cell r="C20">
            <v>0</v>
          </cell>
          <cell r="D20">
            <v>1</v>
          </cell>
          <cell r="E20">
            <v>4.25</v>
          </cell>
        </row>
        <row r="21">
          <cell r="B21">
            <v>0</v>
          </cell>
          <cell r="C21">
            <v>0</v>
          </cell>
          <cell r="D21">
            <v>1</v>
          </cell>
          <cell r="E21">
            <v>5</v>
          </cell>
        </row>
        <row r="22">
          <cell r="B22">
            <v>0</v>
          </cell>
          <cell r="C22">
            <v>0</v>
          </cell>
          <cell r="D22">
            <v>1</v>
          </cell>
          <cell r="E22">
            <v>5</v>
          </cell>
        </row>
        <row r="23">
          <cell r="B23">
            <v>0</v>
          </cell>
          <cell r="C23">
            <v>0</v>
          </cell>
          <cell r="D23">
            <v>1</v>
          </cell>
          <cell r="E23">
            <v>5</v>
          </cell>
        </row>
        <row r="24">
          <cell r="B24">
            <v>0</v>
          </cell>
          <cell r="C24">
            <v>0</v>
          </cell>
          <cell r="D24">
            <v>1</v>
          </cell>
          <cell r="E24">
            <v>5</v>
          </cell>
        </row>
        <row r="35">
          <cell r="B35">
            <v>0</v>
          </cell>
          <cell r="C35">
            <v>0</v>
          </cell>
          <cell r="D35">
            <v>45798.9</v>
          </cell>
          <cell r="E35">
            <v>257798.64</v>
          </cell>
        </row>
        <row r="36">
          <cell r="B36">
            <v>0</v>
          </cell>
          <cell r="C36">
            <v>0</v>
          </cell>
          <cell r="D36">
            <v>32172</v>
          </cell>
          <cell r="E36">
            <v>177863.45</v>
          </cell>
        </row>
        <row r="37">
          <cell r="B37">
            <v>0</v>
          </cell>
          <cell r="C37">
            <v>0</v>
          </cell>
          <cell r="D37">
            <v>13626.9</v>
          </cell>
          <cell r="E37">
            <v>79935.19</v>
          </cell>
        </row>
      </sheetData>
      <sheetData sheetId="5">
        <row r="13">
          <cell r="B13">
            <v>1.25</v>
          </cell>
          <cell r="C13">
            <v>0.75</v>
          </cell>
          <cell r="D13">
            <v>2.75</v>
          </cell>
          <cell r="E13">
            <v>3.25</v>
          </cell>
        </row>
        <row r="14">
          <cell r="B14">
            <v>1.25</v>
          </cell>
          <cell r="C14">
            <v>0.75</v>
          </cell>
          <cell r="D14">
            <v>2.75</v>
          </cell>
          <cell r="E14">
            <v>3.25</v>
          </cell>
        </row>
        <row r="15">
          <cell r="B15">
            <v>1.25</v>
          </cell>
          <cell r="C15">
            <v>0.75</v>
          </cell>
          <cell r="D15">
            <v>2.75</v>
          </cell>
          <cell r="E15">
            <v>3.25</v>
          </cell>
        </row>
        <row r="16">
          <cell r="B16">
            <v>1.25</v>
          </cell>
          <cell r="C16">
            <v>0.75</v>
          </cell>
          <cell r="D16">
            <v>3.75</v>
          </cell>
          <cell r="E16">
            <v>3.25</v>
          </cell>
        </row>
        <row r="17">
          <cell r="B17">
            <v>1</v>
          </cell>
          <cell r="C17">
            <v>0.75</v>
          </cell>
          <cell r="D17">
            <v>3.75</v>
          </cell>
          <cell r="E17">
            <v>3.25</v>
          </cell>
        </row>
        <row r="18">
          <cell r="B18">
            <v>1</v>
          </cell>
          <cell r="C18">
            <v>0.75</v>
          </cell>
          <cell r="D18">
            <v>3.75</v>
          </cell>
          <cell r="E18">
            <v>3.25</v>
          </cell>
        </row>
        <row r="19">
          <cell r="B19">
            <v>1</v>
          </cell>
          <cell r="C19">
            <v>0.75</v>
          </cell>
          <cell r="D19">
            <v>3.75</v>
          </cell>
          <cell r="E19">
            <v>3.25</v>
          </cell>
        </row>
        <row r="20">
          <cell r="B20">
            <v>1</v>
          </cell>
          <cell r="C20">
            <v>0.75</v>
          </cell>
          <cell r="D20">
            <v>3.75</v>
          </cell>
          <cell r="E20">
            <v>3.25</v>
          </cell>
        </row>
        <row r="21">
          <cell r="B21">
            <v>1.5</v>
          </cell>
          <cell r="C21">
            <v>0.75</v>
          </cell>
          <cell r="D21">
            <v>3.75</v>
          </cell>
          <cell r="E21">
            <v>3.25</v>
          </cell>
        </row>
        <row r="22">
          <cell r="B22">
            <v>1.5</v>
          </cell>
          <cell r="C22">
            <v>0.75</v>
          </cell>
          <cell r="D22">
            <v>3.75</v>
          </cell>
          <cell r="E22">
            <v>3.25</v>
          </cell>
        </row>
        <row r="23">
          <cell r="B23">
            <v>1.5</v>
          </cell>
          <cell r="C23">
            <v>0.75</v>
          </cell>
          <cell r="D23">
            <v>3.75</v>
          </cell>
          <cell r="E23">
            <v>3.25</v>
          </cell>
        </row>
        <row r="24">
          <cell r="B24">
            <v>1.5</v>
          </cell>
          <cell r="C24">
            <v>0.75</v>
          </cell>
          <cell r="D24">
            <v>3.75</v>
          </cell>
          <cell r="E24">
            <v>3.75</v>
          </cell>
        </row>
        <row r="35">
          <cell r="B35">
            <v>36140.449999999997</v>
          </cell>
          <cell r="C35">
            <v>25456.010000000002</v>
          </cell>
          <cell r="D35">
            <v>144127.32</v>
          </cell>
          <cell r="E35">
            <v>192335.72</v>
          </cell>
        </row>
        <row r="36">
          <cell r="B36">
            <v>32900.759999999995</v>
          </cell>
          <cell r="C36">
            <v>21015.9</v>
          </cell>
          <cell r="D36">
            <v>105132.39</v>
          </cell>
          <cell r="E36">
            <v>122155.38</v>
          </cell>
        </row>
        <row r="37">
          <cell r="B37">
            <v>3239.6899999999996</v>
          </cell>
          <cell r="C37">
            <v>4440.1100000000006</v>
          </cell>
          <cell r="D37">
            <v>38994.93</v>
          </cell>
          <cell r="E37">
            <v>70180.34</v>
          </cell>
        </row>
      </sheetData>
      <sheetData sheetId="6">
        <row r="13">
          <cell r="B13">
            <v>4</v>
          </cell>
          <cell r="C13">
            <v>6.4</v>
          </cell>
          <cell r="D13">
            <v>18.420000000000002</v>
          </cell>
          <cell r="E13">
            <v>20.100000000000001</v>
          </cell>
        </row>
        <row r="14">
          <cell r="B14">
            <v>3</v>
          </cell>
          <cell r="C14">
            <v>6.43</v>
          </cell>
          <cell r="D14">
            <v>18.46</v>
          </cell>
          <cell r="E14">
            <v>20.059999999999999</v>
          </cell>
        </row>
        <row r="15">
          <cell r="B15">
            <v>3</v>
          </cell>
          <cell r="C15">
            <v>6.64</v>
          </cell>
          <cell r="D15">
            <v>18.190000000000001</v>
          </cell>
          <cell r="E15">
            <v>19.54</v>
          </cell>
        </row>
        <row r="16">
          <cell r="B16">
            <v>3</v>
          </cell>
          <cell r="C16">
            <v>6.72</v>
          </cell>
          <cell r="D16">
            <v>17.190000000000001</v>
          </cell>
          <cell r="E16">
            <v>19.71</v>
          </cell>
        </row>
        <row r="17">
          <cell r="B17">
            <v>3</v>
          </cell>
          <cell r="C17">
            <v>7.61</v>
          </cell>
          <cell r="D17">
            <v>17.190000000000001</v>
          </cell>
          <cell r="E17">
            <v>19.71</v>
          </cell>
        </row>
        <row r="18">
          <cell r="B18">
            <v>3</v>
          </cell>
          <cell r="C18">
            <v>8.01</v>
          </cell>
          <cell r="D18">
            <v>17.190000000000001</v>
          </cell>
          <cell r="E18">
            <v>19.57</v>
          </cell>
        </row>
        <row r="19">
          <cell r="B19">
            <v>3</v>
          </cell>
          <cell r="C19">
            <v>8.01</v>
          </cell>
          <cell r="D19">
            <v>17.46</v>
          </cell>
          <cell r="E19">
            <v>19.09</v>
          </cell>
        </row>
        <row r="20">
          <cell r="B20">
            <v>3</v>
          </cell>
          <cell r="C20">
            <v>8.01</v>
          </cell>
          <cell r="D20">
            <v>17.46</v>
          </cell>
          <cell r="E20">
            <v>19.09</v>
          </cell>
        </row>
        <row r="21">
          <cell r="B21">
            <v>3.17</v>
          </cell>
          <cell r="C21">
            <v>7.01</v>
          </cell>
          <cell r="D21">
            <v>17.739999999999998</v>
          </cell>
          <cell r="E21">
            <v>20.21</v>
          </cell>
        </row>
        <row r="22">
          <cell r="B22">
            <v>3.17</v>
          </cell>
          <cell r="C22">
            <v>6.61</v>
          </cell>
          <cell r="D22">
            <v>17.89</v>
          </cell>
          <cell r="E22">
            <v>20.010000000000002</v>
          </cell>
        </row>
        <row r="23">
          <cell r="B23">
            <v>3.17</v>
          </cell>
          <cell r="C23">
            <v>6.61</v>
          </cell>
          <cell r="D23">
            <v>17.010000000000002</v>
          </cell>
          <cell r="E23">
            <v>20.170000000000002</v>
          </cell>
        </row>
        <row r="24">
          <cell r="B24">
            <v>3.13</v>
          </cell>
          <cell r="C24">
            <v>6.58</v>
          </cell>
          <cell r="D24">
            <v>16.690000000000001</v>
          </cell>
          <cell r="E24">
            <v>19.79</v>
          </cell>
        </row>
        <row r="35">
          <cell r="B35">
            <v>97208.540000000008</v>
          </cell>
          <cell r="C35">
            <v>223032.52999999997</v>
          </cell>
          <cell r="D35">
            <v>684007.5</v>
          </cell>
          <cell r="E35">
            <v>1352266.87</v>
          </cell>
        </row>
        <row r="36">
          <cell r="B36">
            <v>73748.27</v>
          </cell>
          <cell r="C36">
            <v>162749.89999999997</v>
          </cell>
          <cell r="D36">
            <v>435851.14</v>
          </cell>
          <cell r="E36">
            <v>738383.03999999992</v>
          </cell>
        </row>
        <row r="37">
          <cell r="B37">
            <v>23460.27</v>
          </cell>
          <cell r="C37">
            <v>60282.63</v>
          </cell>
          <cell r="D37">
            <v>248156.36000000002</v>
          </cell>
          <cell r="E37">
            <v>613883.83000000007</v>
          </cell>
        </row>
      </sheetData>
      <sheetData sheetId="7">
        <row r="13">
          <cell r="B13">
            <v>0</v>
          </cell>
          <cell r="C13">
            <v>1</v>
          </cell>
          <cell r="D13">
            <v>7</v>
          </cell>
          <cell r="E13">
            <v>4.5999999999999996</v>
          </cell>
        </row>
        <row r="14">
          <cell r="B14">
            <v>0</v>
          </cell>
          <cell r="C14">
            <v>1</v>
          </cell>
          <cell r="D14">
            <v>7</v>
          </cell>
          <cell r="E14">
            <v>4.5999999999999996</v>
          </cell>
        </row>
        <row r="15">
          <cell r="B15">
            <v>0</v>
          </cell>
          <cell r="C15">
            <v>1</v>
          </cell>
          <cell r="D15">
            <v>7</v>
          </cell>
          <cell r="E15">
            <v>4.5999999999999996</v>
          </cell>
        </row>
        <row r="16">
          <cell r="B16">
            <v>0</v>
          </cell>
          <cell r="C16">
            <v>1</v>
          </cell>
          <cell r="D16">
            <v>5</v>
          </cell>
          <cell r="E16">
            <v>4.5999999999999996</v>
          </cell>
        </row>
        <row r="17">
          <cell r="B17">
            <v>0</v>
          </cell>
          <cell r="C17">
            <v>1</v>
          </cell>
          <cell r="D17">
            <v>5</v>
          </cell>
          <cell r="E17">
            <v>4.5999999999999996</v>
          </cell>
        </row>
        <row r="18">
          <cell r="B18">
            <v>0</v>
          </cell>
          <cell r="C18">
            <v>1</v>
          </cell>
          <cell r="D18">
            <v>5</v>
          </cell>
          <cell r="E18">
            <v>4.5999999999999996</v>
          </cell>
        </row>
        <row r="19">
          <cell r="B19">
            <v>0</v>
          </cell>
          <cell r="C19">
            <v>1</v>
          </cell>
          <cell r="D19">
            <v>5</v>
          </cell>
          <cell r="E19">
            <v>4.5999999999999996</v>
          </cell>
        </row>
        <row r="20">
          <cell r="B20">
            <v>0</v>
          </cell>
          <cell r="C20">
            <v>1</v>
          </cell>
          <cell r="D20">
            <v>5</v>
          </cell>
          <cell r="E20">
            <v>4.5999999999999996</v>
          </cell>
        </row>
        <row r="21">
          <cell r="B21">
            <v>1</v>
          </cell>
          <cell r="C21">
            <v>1</v>
          </cell>
          <cell r="D21">
            <v>4.5</v>
          </cell>
          <cell r="E21">
            <v>5</v>
          </cell>
        </row>
        <row r="22">
          <cell r="B22">
            <v>1</v>
          </cell>
          <cell r="C22">
            <v>1</v>
          </cell>
          <cell r="D22">
            <v>4.5</v>
          </cell>
          <cell r="E22">
            <v>5</v>
          </cell>
        </row>
        <row r="23">
          <cell r="B23">
            <v>1</v>
          </cell>
          <cell r="C23">
            <v>1</v>
          </cell>
          <cell r="D23">
            <v>4.5</v>
          </cell>
          <cell r="E23">
            <v>5</v>
          </cell>
        </row>
        <row r="24">
          <cell r="B24">
            <v>1</v>
          </cell>
          <cell r="C24">
            <v>1</v>
          </cell>
          <cell r="D24">
            <v>4.5</v>
          </cell>
          <cell r="E24">
            <v>5</v>
          </cell>
        </row>
        <row r="51">
          <cell r="B51">
            <v>0</v>
          </cell>
          <cell r="C51">
            <v>0</v>
          </cell>
          <cell r="D51">
            <v>0</v>
          </cell>
          <cell r="E51">
            <v>0</v>
          </cell>
        </row>
        <row r="52">
          <cell r="B52">
            <v>0</v>
          </cell>
          <cell r="C52">
            <v>0</v>
          </cell>
          <cell r="D52">
            <v>0</v>
          </cell>
          <cell r="E52">
            <v>0</v>
          </cell>
        </row>
        <row r="53">
          <cell r="B53">
            <v>0</v>
          </cell>
          <cell r="C53">
            <v>0</v>
          </cell>
          <cell r="D53">
            <v>0</v>
          </cell>
          <cell r="E53">
            <v>0</v>
          </cell>
        </row>
      </sheetData>
      <sheetData sheetId="8">
        <row r="13">
          <cell r="B13">
            <v>0</v>
          </cell>
          <cell r="C13">
            <v>4.0599999999999996</v>
          </cell>
          <cell r="D13">
            <v>7.31</v>
          </cell>
          <cell r="E13">
            <v>6.49</v>
          </cell>
        </row>
        <row r="14">
          <cell r="B14">
            <v>0</v>
          </cell>
          <cell r="C14">
            <v>4.0599999999999996</v>
          </cell>
          <cell r="D14">
            <v>6.44</v>
          </cell>
          <cell r="E14">
            <v>6.44</v>
          </cell>
        </row>
        <row r="15">
          <cell r="B15">
            <v>0</v>
          </cell>
          <cell r="C15">
            <v>4.0599999999999996</v>
          </cell>
          <cell r="D15">
            <v>6.31</v>
          </cell>
          <cell r="E15">
            <v>6.49</v>
          </cell>
        </row>
        <row r="16">
          <cell r="B16">
            <v>0</v>
          </cell>
          <cell r="C16">
            <v>4.0599999999999996</v>
          </cell>
          <cell r="D16">
            <v>6.61</v>
          </cell>
          <cell r="E16">
            <v>6.48</v>
          </cell>
        </row>
        <row r="17">
          <cell r="B17">
            <v>0</v>
          </cell>
          <cell r="C17">
            <v>4.0599999999999996</v>
          </cell>
          <cell r="D17">
            <v>7.31</v>
          </cell>
          <cell r="E17">
            <v>6.49</v>
          </cell>
        </row>
        <row r="18">
          <cell r="B18">
            <v>0</v>
          </cell>
          <cell r="C18">
            <v>3.83</v>
          </cell>
          <cell r="D18">
            <v>7.31</v>
          </cell>
          <cell r="E18">
            <v>5.9</v>
          </cell>
        </row>
        <row r="19">
          <cell r="B19">
            <v>0</v>
          </cell>
          <cell r="C19">
            <v>3.09</v>
          </cell>
          <cell r="D19">
            <v>7.28</v>
          </cell>
          <cell r="E19">
            <v>5.39</v>
          </cell>
        </row>
        <row r="20">
          <cell r="B20">
            <v>0</v>
          </cell>
          <cell r="C20">
            <v>3.09</v>
          </cell>
          <cell r="D20">
            <v>6.63</v>
          </cell>
          <cell r="E20">
            <v>5.38</v>
          </cell>
        </row>
        <row r="21">
          <cell r="B21">
            <v>0</v>
          </cell>
          <cell r="C21">
            <v>3.58</v>
          </cell>
          <cell r="D21">
            <v>4.66</v>
          </cell>
          <cell r="E21">
            <v>7.41</v>
          </cell>
        </row>
        <row r="22">
          <cell r="B22">
            <v>0</v>
          </cell>
          <cell r="C22">
            <v>3.55</v>
          </cell>
          <cell r="D22">
            <v>4.66</v>
          </cell>
          <cell r="E22">
            <v>6.7</v>
          </cell>
        </row>
        <row r="23">
          <cell r="B23">
            <v>0</v>
          </cell>
          <cell r="C23">
            <v>3.58</v>
          </cell>
          <cell r="D23">
            <v>4.66</v>
          </cell>
          <cell r="E23">
            <v>7.41</v>
          </cell>
        </row>
        <row r="24">
          <cell r="B24">
            <v>0</v>
          </cell>
          <cell r="C24">
            <v>3.58</v>
          </cell>
          <cell r="D24">
            <v>4.66</v>
          </cell>
          <cell r="E24">
            <v>6.96</v>
          </cell>
        </row>
        <row r="51">
          <cell r="B51">
            <v>0</v>
          </cell>
          <cell r="C51">
            <v>2070.08</v>
          </cell>
          <cell r="D51">
            <v>7428.49</v>
          </cell>
          <cell r="E51">
            <v>7946.85</v>
          </cell>
        </row>
        <row r="52">
          <cell r="B52">
            <v>0</v>
          </cell>
          <cell r="C52">
            <v>0</v>
          </cell>
          <cell r="D52">
            <v>0</v>
          </cell>
          <cell r="E52">
            <v>0</v>
          </cell>
        </row>
        <row r="53">
          <cell r="B53">
            <v>0</v>
          </cell>
          <cell r="C53">
            <v>0</v>
          </cell>
          <cell r="D53">
            <v>0</v>
          </cell>
          <cell r="E53">
            <v>2891.52</v>
          </cell>
        </row>
      </sheetData>
      <sheetData sheetId="9">
        <row r="35">
          <cell r="B35">
            <v>0</v>
          </cell>
          <cell r="C35">
            <v>0</v>
          </cell>
          <cell r="D35">
            <v>0</v>
          </cell>
          <cell r="E35">
            <v>0</v>
          </cell>
        </row>
        <row r="37">
          <cell r="B37">
            <v>0</v>
          </cell>
          <cell r="C37">
            <v>0</v>
          </cell>
          <cell r="D37">
            <v>0</v>
          </cell>
          <cell r="E37">
            <v>0</v>
          </cell>
        </row>
      </sheetData>
      <sheetData sheetId="10">
        <row r="51">
          <cell r="B51">
            <v>0</v>
          </cell>
          <cell r="C51">
            <v>0</v>
          </cell>
          <cell r="D51">
            <v>0</v>
          </cell>
          <cell r="E51">
            <v>1880.7999999999997</v>
          </cell>
        </row>
        <row r="52">
          <cell r="B52">
            <v>0</v>
          </cell>
          <cell r="C52">
            <v>0</v>
          </cell>
          <cell r="D52">
            <v>0</v>
          </cell>
          <cell r="E52">
            <v>0</v>
          </cell>
        </row>
        <row r="53">
          <cell r="B53">
            <v>0</v>
          </cell>
          <cell r="C53">
            <v>0</v>
          </cell>
          <cell r="D53">
            <v>0</v>
          </cell>
          <cell r="E53">
            <v>3520.7300000000005</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ZBIORCZO WSZYSTKIE PLACÓWKI_X"/>
      <sheetName val="ZSOiMS Szklarska Poręba"/>
      <sheetName val="ZSTiL_Piechowice"/>
      <sheetName val="ZSS_MILKOW"/>
      <sheetName val="MOW Szklarska Poręba"/>
      <sheetName val="DWD_Szkarska Poręba"/>
      <sheetName val="PPPP_Szklarska Poręba"/>
      <sheetName val="PPPP_Kowary"/>
      <sheetName val="SPAWOZDANIE Zbiorcze"/>
      <sheetName val="Arkusz1"/>
      <sheetName val="Arkusz2"/>
      <sheetName val="Arkusz3"/>
    </sheetNames>
    <sheetDataSet>
      <sheetData sheetId="0"/>
      <sheetData sheetId="1">
        <row r="16">
          <cell r="F16">
            <v>3.16</v>
          </cell>
          <cell r="H16">
            <v>97208.54</v>
          </cell>
        </row>
        <row r="17">
          <cell r="F17">
            <v>6.7</v>
          </cell>
          <cell r="H17">
            <v>223032.53</v>
          </cell>
        </row>
        <row r="18">
          <cell r="E18">
            <v>17.7</v>
          </cell>
          <cell r="H18">
            <v>684007.5</v>
          </cell>
        </row>
        <row r="19">
          <cell r="E19">
            <v>19.61</v>
          </cell>
          <cell r="H19">
            <v>1352266.87</v>
          </cell>
        </row>
      </sheetData>
      <sheetData sheetId="2">
        <row r="16">
          <cell r="F16">
            <v>0</v>
          </cell>
          <cell r="H16">
            <v>0</v>
          </cell>
        </row>
        <row r="17">
          <cell r="F17">
            <v>3.57</v>
          </cell>
          <cell r="H17">
            <v>144813.85999999999</v>
          </cell>
        </row>
        <row r="18">
          <cell r="E18">
            <v>6.9</v>
          </cell>
          <cell r="H18">
            <v>344509.86</v>
          </cell>
        </row>
        <row r="19">
          <cell r="E19">
            <v>6.13</v>
          </cell>
          <cell r="H19">
            <v>344568.27</v>
          </cell>
        </row>
      </sheetData>
      <sheetData sheetId="3">
        <row r="16">
          <cell r="F16">
            <v>1</v>
          </cell>
          <cell r="H16">
            <v>11016</v>
          </cell>
        </row>
        <row r="17">
          <cell r="F17">
            <v>1</v>
          </cell>
          <cell r="H17">
            <v>51674.67</v>
          </cell>
        </row>
        <row r="18">
          <cell r="E18">
            <v>5.75</v>
          </cell>
          <cell r="H18">
            <v>287623.5</v>
          </cell>
        </row>
        <row r="19">
          <cell r="E19">
            <v>4.5999999999999996</v>
          </cell>
          <cell r="H19">
            <v>312250.84000000003</v>
          </cell>
        </row>
      </sheetData>
      <sheetData sheetId="4">
        <row r="16">
          <cell r="F16">
            <v>2.65</v>
          </cell>
          <cell r="H16">
            <v>134666.62</v>
          </cell>
        </row>
        <row r="17">
          <cell r="F17">
            <v>6.93</v>
          </cell>
          <cell r="H17">
            <v>412424.15</v>
          </cell>
        </row>
        <row r="18">
          <cell r="E18">
            <v>14.37</v>
          </cell>
          <cell r="H18">
            <v>896124.22</v>
          </cell>
        </row>
        <row r="19">
          <cell r="E19">
            <v>3.25</v>
          </cell>
          <cell r="H19">
            <v>218728.43</v>
          </cell>
        </row>
      </sheetData>
      <sheetData sheetId="5">
        <row r="16">
          <cell r="F16">
            <v>1</v>
          </cell>
          <cell r="H16">
            <v>37120.97</v>
          </cell>
        </row>
        <row r="17">
          <cell r="F17">
            <v>1</v>
          </cell>
          <cell r="H17">
            <v>37191.25</v>
          </cell>
        </row>
        <row r="18">
          <cell r="E18">
            <v>6.36</v>
          </cell>
          <cell r="H18">
            <v>342797.77</v>
          </cell>
        </row>
        <row r="19">
          <cell r="E19">
            <v>4.7</v>
          </cell>
          <cell r="H19">
            <v>269286.90999999997</v>
          </cell>
        </row>
      </sheetData>
      <sheetData sheetId="6">
        <row r="16">
          <cell r="F16">
            <v>1.5</v>
          </cell>
          <cell r="H16">
            <v>36140.449999999997</v>
          </cell>
        </row>
        <row r="17">
          <cell r="F17">
            <v>0.75</v>
          </cell>
          <cell r="H17">
            <v>25456.01</v>
          </cell>
        </row>
        <row r="18">
          <cell r="E18">
            <v>3.38</v>
          </cell>
          <cell r="H18">
            <v>144127.32</v>
          </cell>
        </row>
        <row r="19">
          <cell r="E19">
            <v>3.25</v>
          </cell>
          <cell r="H19">
            <v>192335.72</v>
          </cell>
        </row>
      </sheetData>
      <sheetData sheetId="7">
        <row r="16">
          <cell r="F16">
            <v>0</v>
          </cell>
          <cell r="H16">
            <v>0</v>
          </cell>
        </row>
        <row r="17">
          <cell r="F17">
            <v>0</v>
          </cell>
          <cell r="H17">
            <v>0</v>
          </cell>
        </row>
        <row r="18">
          <cell r="E18">
            <v>1</v>
          </cell>
          <cell r="H18">
            <v>45798.9</v>
          </cell>
        </row>
        <row r="19">
          <cell r="E19">
            <v>4.71</v>
          </cell>
          <cell r="H19">
            <v>257798.64</v>
          </cell>
        </row>
      </sheetData>
      <sheetData sheetId="8">
        <row r="16">
          <cell r="E16">
            <v>8.77</v>
          </cell>
          <cell r="F16">
            <v>9.31</v>
          </cell>
        </row>
        <row r="17">
          <cell r="E17">
            <v>22.23</v>
          </cell>
          <cell r="F17">
            <v>19.95</v>
          </cell>
        </row>
        <row r="18">
          <cell r="E18">
            <v>55.46</v>
          </cell>
          <cell r="F18">
            <v>51.18</v>
          </cell>
        </row>
        <row r="19">
          <cell r="E19">
            <v>46.25</v>
          </cell>
          <cell r="F19">
            <v>46.65</v>
          </cell>
        </row>
      </sheetData>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JST"/>
      <sheetName val="listy"/>
    </sheetNames>
    <sheetDataSet>
      <sheetData sheetId="0" refreshError="1"/>
      <sheetData sheetId="1" refreshError="1">
        <row r="1">
          <cell r="A1">
            <v>2</v>
          </cell>
          <cell r="B1" t="str">
            <v>dolnośląskie</v>
          </cell>
          <cell r="C1" t="str">
            <v>we Wrocławiu</v>
          </cell>
        </row>
        <row r="2">
          <cell r="A2">
            <v>4</v>
          </cell>
          <cell r="B2" t="str">
            <v>kujawsko-pomorskie</v>
          </cell>
          <cell r="C2" t="str">
            <v>w Bydgoszczy</v>
          </cell>
        </row>
        <row r="3">
          <cell r="A3">
            <v>6</v>
          </cell>
          <cell r="B3" t="str">
            <v>lubelskie</v>
          </cell>
          <cell r="C3" t="str">
            <v>w Lublinie</v>
          </cell>
        </row>
        <row r="4">
          <cell r="A4">
            <v>8</v>
          </cell>
          <cell r="B4" t="str">
            <v>lubuskie</v>
          </cell>
          <cell r="C4" t="str">
            <v>w Zielonej Górze</v>
          </cell>
        </row>
        <row r="5">
          <cell r="A5">
            <v>10</v>
          </cell>
          <cell r="B5" t="str">
            <v>łódzkie</v>
          </cell>
          <cell r="C5" t="str">
            <v>w Łodzi</v>
          </cell>
        </row>
        <row r="6">
          <cell r="A6">
            <v>12</v>
          </cell>
          <cell r="B6" t="str">
            <v>małopolskie</v>
          </cell>
          <cell r="C6" t="str">
            <v>w Krakowie</v>
          </cell>
        </row>
        <row r="7">
          <cell r="A7">
            <v>14</v>
          </cell>
          <cell r="B7" t="str">
            <v>mazowieckie</v>
          </cell>
          <cell r="C7" t="str">
            <v>w Warszawie</v>
          </cell>
        </row>
        <row r="8">
          <cell r="A8">
            <v>16</v>
          </cell>
          <cell r="B8" t="str">
            <v>opolskie</v>
          </cell>
          <cell r="C8" t="str">
            <v>w Opolu</v>
          </cell>
        </row>
        <row r="9">
          <cell r="A9">
            <v>18</v>
          </cell>
          <cell r="B9" t="str">
            <v>podkarpackie</v>
          </cell>
          <cell r="C9" t="str">
            <v>w Rzeszowie</v>
          </cell>
        </row>
        <row r="10">
          <cell r="A10">
            <v>20</v>
          </cell>
          <cell r="B10" t="str">
            <v>podlaskie</v>
          </cell>
          <cell r="C10" t="str">
            <v>w Białymstoku</v>
          </cell>
        </row>
        <row r="11">
          <cell r="A11">
            <v>22</v>
          </cell>
          <cell r="B11" t="str">
            <v>pomorskie</v>
          </cell>
          <cell r="C11" t="str">
            <v>w Gdańsku</v>
          </cell>
        </row>
        <row r="12">
          <cell r="A12">
            <v>24</v>
          </cell>
          <cell r="B12" t="str">
            <v>śląskie</v>
          </cell>
          <cell r="C12" t="str">
            <v>w Katowicach</v>
          </cell>
        </row>
        <row r="13">
          <cell r="A13">
            <v>26</v>
          </cell>
          <cell r="B13" t="str">
            <v>świętokrzyskie</v>
          </cell>
          <cell r="C13" t="str">
            <v>w Kielcach</v>
          </cell>
        </row>
        <row r="14">
          <cell r="A14">
            <v>28</v>
          </cell>
          <cell r="B14" t="str">
            <v>warmińsko-mazurskie</v>
          </cell>
          <cell r="C14" t="str">
            <v>w Olsztynie</v>
          </cell>
        </row>
        <row r="15">
          <cell r="A15">
            <v>30</v>
          </cell>
          <cell r="B15" t="str">
            <v>wielkopolskie</v>
          </cell>
          <cell r="C15" t="str">
            <v>w Poznaniu</v>
          </cell>
        </row>
        <row r="16">
          <cell r="A16">
            <v>32</v>
          </cell>
          <cell r="B16" t="str">
            <v>zachodniopomorskie</v>
          </cell>
          <cell r="C16" t="str">
            <v>w Szczecinie</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21"/>
  <sheetViews>
    <sheetView tabSelected="1" zoomScale="110" zoomScaleNormal="110" workbookViewId="0">
      <selection activeCell="H12" sqref="H12"/>
    </sheetView>
  </sheetViews>
  <sheetFormatPr defaultRowHeight="12.75"/>
  <cols>
    <col min="1" max="1" width="3.7109375" customWidth="1"/>
    <col min="2" max="2" width="43" customWidth="1"/>
    <col min="3" max="3" width="11.28515625"/>
    <col min="4" max="4" width="12.5703125" customWidth="1"/>
    <col min="5" max="5" width="11.140625" customWidth="1"/>
    <col min="6" max="6" width="13.140625" customWidth="1"/>
  </cols>
  <sheetData>
    <row r="1" spans="1:6">
      <c r="A1" s="3"/>
      <c r="B1" s="3"/>
      <c r="C1" s="3"/>
      <c r="D1" s="3"/>
      <c r="E1" s="7" t="s">
        <v>0</v>
      </c>
      <c r="F1" s="3"/>
    </row>
    <row r="2" spans="1:6">
      <c r="A2" s="3"/>
      <c r="B2" s="3"/>
      <c r="C2" s="3"/>
      <c r="D2" s="3"/>
      <c r="E2" s="145" t="s">
        <v>145</v>
      </c>
      <c r="F2" s="3"/>
    </row>
    <row r="3" spans="1:6">
      <c r="A3" s="3"/>
      <c r="B3" s="3"/>
      <c r="C3" s="3"/>
      <c r="D3" s="3"/>
      <c r="E3" s="145" t="s">
        <v>1</v>
      </c>
      <c r="F3" s="3"/>
    </row>
    <row r="4" spans="1:6">
      <c r="A4" s="3"/>
      <c r="B4" s="3"/>
      <c r="C4" s="3"/>
      <c r="D4" s="3"/>
      <c r="E4" s="145" t="s">
        <v>146</v>
      </c>
      <c r="F4" s="3"/>
    </row>
    <row r="5" spans="1:6" ht="7.5" customHeight="1">
      <c r="A5" s="3"/>
      <c r="B5" s="3"/>
      <c r="C5" s="3"/>
      <c r="D5" s="3"/>
      <c r="E5" s="3"/>
      <c r="F5" s="3"/>
    </row>
    <row r="6" spans="1:6" ht="57" customHeight="1">
      <c r="A6" s="156" t="s">
        <v>131</v>
      </c>
      <c r="B6" s="156"/>
      <c r="C6" s="156"/>
      <c r="D6" s="156"/>
      <c r="E6" s="156"/>
      <c r="F6" s="156"/>
    </row>
    <row r="7" spans="1:6">
      <c r="A7" s="3"/>
      <c r="B7" s="3"/>
      <c r="C7" s="3"/>
      <c r="D7" s="3"/>
      <c r="E7" s="3"/>
      <c r="F7" s="3"/>
    </row>
    <row r="8" spans="1:6">
      <c r="A8" s="154" t="s">
        <v>2</v>
      </c>
      <c r="B8" s="155" t="s">
        <v>3</v>
      </c>
      <c r="C8" s="154" t="s">
        <v>4</v>
      </c>
      <c r="D8" s="154"/>
      <c r="E8" s="154"/>
      <c r="F8" s="154"/>
    </row>
    <row r="9" spans="1:6">
      <c r="A9" s="154"/>
      <c r="B9" s="155"/>
      <c r="C9" s="146" t="s">
        <v>5</v>
      </c>
      <c r="D9" s="146" t="s">
        <v>6</v>
      </c>
      <c r="E9" s="146" t="s">
        <v>7</v>
      </c>
      <c r="F9" s="146" t="s">
        <v>8</v>
      </c>
    </row>
    <row r="10" spans="1:6" s="150" customFormat="1" ht="7.5" customHeight="1">
      <c r="A10" s="149">
        <v>1</v>
      </c>
      <c r="B10" s="149">
        <v>2</v>
      </c>
      <c r="C10" s="149">
        <v>3</v>
      </c>
      <c r="D10" s="149">
        <v>4</v>
      </c>
      <c r="E10" s="149">
        <v>5</v>
      </c>
      <c r="F10" s="149">
        <v>6</v>
      </c>
    </row>
    <row r="11" spans="1:6" ht="24.95" customHeight="1">
      <c r="A11" s="147" t="s">
        <v>134</v>
      </c>
      <c r="B11" s="151" t="s">
        <v>144</v>
      </c>
      <c r="C11" s="148">
        <f>Arkusz2!B31</f>
        <v>8.9466666666666654</v>
      </c>
      <c r="D11" s="148">
        <f>Arkusz2!C31</f>
        <v>21.47</v>
      </c>
      <c r="E11" s="148">
        <f>Arkusz2!D31</f>
        <v>54.030000000000008</v>
      </c>
      <c r="F11" s="148">
        <f>Arkusz2!E31</f>
        <v>46.3825</v>
      </c>
    </row>
    <row r="12" spans="1:6" ht="24.95" customHeight="1">
      <c r="A12" s="153" t="s">
        <v>9</v>
      </c>
      <c r="B12" s="152" t="s">
        <v>135</v>
      </c>
      <c r="C12" s="148">
        <f>Arkusz2!B29</f>
        <v>8.7675000000000001</v>
      </c>
      <c r="D12" s="148">
        <f>Arkusz2!C29</f>
        <v>22.228749999999998</v>
      </c>
      <c r="E12" s="148">
        <f>Arkusz2!D29</f>
        <v>55.456250000000004</v>
      </c>
      <c r="F12" s="148">
        <f>Arkusz2!E29</f>
        <v>46.248750000000001</v>
      </c>
    </row>
    <row r="13" spans="1:6" ht="24.95" customHeight="1">
      <c r="A13" s="153" t="s">
        <v>10</v>
      </c>
      <c r="B13" s="152" t="s">
        <v>136</v>
      </c>
      <c r="C13" s="148">
        <f>Arkusz2!B30</f>
        <v>9.3049999999999997</v>
      </c>
      <c r="D13" s="148">
        <f>Arkusz2!C30</f>
        <v>19.952500000000001</v>
      </c>
      <c r="E13" s="148">
        <f>Arkusz2!D30</f>
        <v>51.177499999999995</v>
      </c>
      <c r="F13" s="148">
        <f>Arkusz2!E30</f>
        <v>46.65</v>
      </c>
    </row>
    <row r="14" spans="1:6" ht="24.95" customHeight="1">
      <c r="A14" s="147" t="s">
        <v>137</v>
      </c>
      <c r="B14" s="151" t="s">
        <v>86</v>
      </c>
      <c r="C14" s="148">
        <f>Arkusz2!B49</f>
        <v>316152.58</v>
      </c>
      <c r="D14" s="148">
        <f>Arkusz2!C49</f>
        <v>894592.47</v>
      </c>
      <c r="E14" s="148">
        <f>Arkusz2!D49</f>
        <v>2744989.07</v>
      </c>
      <c r="F14" s="148">
        <f>Arkusz2!E49</f>
        <v>2947235.68</v>
      </c>
    </row>
    <row r="15" spans="1:6" ht="24.95" customHeight="1">
      <c r="A15" s="147" t="s">
        <v>138</v>
      </c>
      <c r="B15" s="151" t="s">
        <v>87</v>
      </c>
      <c r="C15" s="148">
        <f>Arkusz3!I$16</f>
        <v>2943.69</v>
      </c>
      <c r="D15" s="148">
        <f>Arkusz3!I$17</f>
        <v>3472.26</v>
      </c>
      <c r="E15" s="148">
        <f>Arkusz3!I$18</f>
        <v>4233.4799999999996</v>
      </c>
      <c r="F15" s="148">
        <f>Arkusz3!I$19</f>
        <v>5295.07</v>
      </c>
    </row>
    <row r="16" spans="1:6" ht="24.95" customHeight="1">
      <c r="A16" s="147" t="s">
        <v>139</v>
      </c>
      <c r="B16" s="151" t="s">
        <v>132</v>
      </c>
      <c r="C16" s="148">
        <f>Arkusz3!G16</f>
        <v>295663.61</v>
      </c>
      <c r="D16" s="148">
        <f>Arkusz3!G17</f>
        <v>787280.85</v>
      </c>
      <c r="E16" s="148">
        <f>Arkusz3!G18</f>
        <v>2570387.2799999998</v>
      </c>
      <c r="F16" s="148">
        <f>Arkusz3!G19</f>
        <v>2819384.94</v>
      </c>
    </row>
    <row r="17" spans="1:6" ht="24.95" customHeight="1">
      <c r="A17" s="147" t="s">
        <v>140</v>
      </c>
      <c r="B17" s="151" t="s">
        <v>11</v>
      </c>
      <c r="C17" s="148">
        <f>Arkusz3!I11</f>
        <v>2752.92</v>
      </c>
      <c r="D17" s="148">
        <f>C17*111%</f>
        <v>3055.7412000000004</v>
      </c>
      <c r="E17" s="148">
        <f>C17*144%</f>
        <v>3964.2048</v>
      </c>
      <c r="F17" s="148">
        <f>C17*184%</f>
        <v>5065.3728000000001</v>
      </c>
    </row>
    <row r="18" spans="1:6" ht="24.95" customHeight="1">
      <c r="A18" s="147" t="s">
        <v>141</v>
      </c>
      <c r="B18" s="151" t="s">
        <v>12</v>
      </c>
      <c r="C18" s="148">
        <f>C14-C16</f>
        <v>20488.97000000003</v>
      </c>
      <c r="D18" s="148">
        <f t="shared" ref="D18:F19" si="0">D14-D16</f>
        <v>107311.62</v>
      </c>
      <c r="E18" s="148">
        <f t="shared" si="0"/>
        <v>174601.79000000004</v>
      </c>
      <c r="F18" s="148">
        <f t="shared" si="0"/>
        <v>127850.74000000022</v>
      </c>
    </row>
    <row r="19" spans="1:6" ht="24.95" customHeight="1">
      <c r="A19" s="147" t="s">
        <v>142</v>
      </c>
      <c r="B19" s="151" t="s">
        <v>133</v>
      </c>
      <c r="C19" s="148">
        <f>C15-C17</f>
        <v>190.76999999999998</v>
      </c>
      <c r="D19" s="148">
        <f t="shared" si="0"/>
        <v>416.51879999999983</v>
      </c>
      <c r="E19" s="148">
        <f t="shared" si="0"/>
        <v>269.27519999999959</v>
      </c>
      <c r="F19" s="148">
        <f t="shared" si="0"/>
        <v>229.69719999999961</v>
      </c>
    </row>
    <row r="20" spans="1:6">
      <c r="A20" s="3"/>
      <c r="B20" s="144"/>
      <c r="C20" s="3"/>
      <c r="D20" s="3"/>
      <c r="E20" s="3"/>
      <c r="F20" s="3"/>
    </row>
    <row r="21" spans="1:6" ht="73.5" customHeight="1">
      <c r="A21" s="157" t="s">
        <v>143</v>
      </c>
      <c r="B21" s="157"/>
      <c r="C21" s="157"/>
      <c r="D21" s="157"/>
      <c r="E21" s="157"/>
      <c r="F21" s="157"/>
    </row>
  </sheetData>
  <mergeCells count="5">
    <mergeCell ref="A8:A9"/>
    <mergeCell ref="B8:B9"/>
    <mergeCell ref="C8:F8"/>
    <mergeCell ref="A6:F6"/>
    <mergeCell ref="A21:F21"/>
  </mergeCells>
  <pageMargins left="0.5" right="0.28000000000000003" top="0.78740157480314965" bottom="0.78740157480314965" header="0.51181102362204722" footer="0.51181102362204722"/>
  <pageSetup paperSize="9" orientation="portrait" useFirstPageNumber="1" horizontalDpi="300" verticalDpi="300" r:id="rId1"/>
</worksheet>
</file>

<file path=xl/worksheets/sheet2.xml><?xml version="1.0" encoding="utf-8"?>
<worksheet xmlns="http://schemas.openxmlformats.org/spreadsheetml/2006/main" xmlns:r="http://schemas.openxmlformats.org/officeDocument/2006/relationships">
  <dimension ref="A1:S65535"/>
  <sheetViews>
    <sheetView topLeftCell="A23" workbookViewId="0">
      <selection activeCell="E43" sqref="E43"/>
    </sheetView>
  </sheetViews>
  <sheetFormatPr defaultColWidth="8.7109375" defaultRowHeight="12.75"/>
  <cols>
    <col min="1" max="1" width="27.7109375" style="3" customWidth="1"/>
    <col min="2" max="2" width="11.5703125" style="3" customWidth="1"/>
    <col min="3" max="3" width="12.28515625" style="3" customWidth="1"/>
    <col min="4" max="4" width="11.85546875" style="3" customWidth="1"/>
    <col min="5" max="5" width="12.85546875" style="3" customWidth="1"/>
    <col min="6" max="8" width="0" style="3" hidden="1" customWidth="1"/>
    <col min="9" max="9" width="15.42578125" style="5" customWidth="1"/>
    <col min="10" max="14" width="0" hidden="1" customWidth="1"/>
    <col min="257" max="257" width="27.7109375" customWidth="1"/>
    <col min="258" max="258" width="11.5703125" customWidth="1"/>
    <col min="259" max="259" width="12.28515625" customWidth="1"/>
    <col min="260" max="260" width="11.85546875" customWidth="1"/>
    <col min="261" max="261" width="12.85546875" customWidth="1"/>
    <col min="262" max="264" width="0" hidden="1" customWidth="1"/>
    <col min="265" max="265" width="15.42578125" customWidth="1"/>
    <col min="266" max="270" width="0" hidden="1" customWidth="1"/>
    <col min="513" max="513" width="27.7109375" customWidth="1"/>
    <col min="514" max="514" width="11.5703125" customWidth="1"/>
    <col min="515" max="515" width="12.28515625" customWidth="1"/>
    <col min="516" max="516" width="11.85546875" customWidth="1"/>
    <col min="517" max="517" width="12.85546875" customWidth="1"/>
    <col min="518" max="520" width="0" hidden="1" customWidth="1"/>
    <col min="521" max="521" width="15.42578125" customWidth="1"/>
    <col min="522" max="526" width="0" hidden="1" customWidth="1"/>
    <col min="769" max="769" width="27.7109375" customWidth="1"/>
    <col min="770" max="770" width="11.5703125" customWidth="1"/>
    <col min="771" max="771" width="12.28515625" customWidth="1"/>
    <col min="772" max="772" width="11.85546875" customWidth="1"/>
    <col min="773" max="773" width="12.85546875" customWidth="1"/>
    <col min="774" max="776" width="0" hidden="1" customWidth="1"/>
    <col min="777" max="777" width="15.42578125" customWidth="1"/>
    <col min="778" max="782" width="0" hidden="1" customWidth="1"/>
    <col min="1025" max="1025" width="27.7109375" customWidth="1"/>
    <col min="1026" max="1026" width="11.5703125" customWidth="1"/>
    <col min="1027" max="1027" width="12.28515625" customWidth="1"/>
    <col min="1028" max="1028" width="11.85546875" customWidth="1"/>
    <col min="1029" max="1029" width="12.85546875" customWidth="1"/>
    <col min="1030" max="1032" width="0" hidden="1" customWidth="1"/>
    <col min="1033" max="1033" width="15.42578125" customWidth="1"/>
    <col min="1034" max="1038" width="0" hidden="1" customWidth="1"/>
    <col min="1281" max="1281" width="27.7109375" customWidth="1"/>
    <col min="1282" max="1282" width="11.5703125" customWidth="1"/>
    <col min="1283" max="1283" width="12.28515625" customWidth="1"/>
    <col min="1284" max="1284" width="11.85546875" customWidth="1"/>
    <col min="1285" max="1285" width="12.85546875" customWidth="1"/>
    <col min="1286" max="1288" width="0" hidden="1" customWidth="1"/>
    <col min="1289" max="1289" width="15.42578125" customWidth="1"/>
    <col min="1290" max="1294" width="0" hidden="1" customWidth="1"/>
    <col min="1537" max="1537" width="27.7109375" customWidth="1"/>
    <col min="1538" max="1538" width="11.5703125" customWidth="1"/>
    <col min="1539" max="1539" width="12.28515625" customWidth="1"/>
    <col min="1540" max="1540" width="11.85546875" customWidth="1"/>
    <col min="1541" max="1541" width="12.85546875" customWidth="1"/>
    <col min="1542" max="1544" width="0" hidden="1" customWidth="1"/>
    <col min="1545" max="1545" width="15.42578125" customWidth="1"/>
    <col min="1546" max="1550" width="0" hidden="1" customWidth="1"/>
    <col min="1793" max="1793" width="27.7109375" customWidth="1"/>
    <col min="1794" max="1794" width="11.5703125" customWidth="1"/>
    <col min="1795" max="1795" width="12.28515625" customWidth="1"/>
    <col min="1796" max="1796" width="11.85546875" customWidth="1"/>
    <col min="1797" max="1797" width="12.85546875" customWidth="1"/>
    <col min="1798" max="1800" width="0" hidden="1" customWidth="1"/>
    <col min="1801" max="1801" width="15.42578125" customWidth="1"/>
    <col min="1802" max="1806" width="0" hidden="1" customWidth="1"/>
    <col min="2049" max="2049" width="27.7109375" customWidth="1"/>
    <col min="2050" max="2050" width="11.5703125" customWidth="1"/>
    <col min="2051" max="2051" width="12.28515625" customWidth="1"/>
    <col min="2052" max="2052" width="11.85546875" customWidth="1"/>
    <col min="2053" max="2053" width="12.85546875" customWidth="1"/>
    <col min="2054" max="2056" width="0" hidden="1" customWidth="1"/>
    <col min="2057" max="2057" width="15.42578125" customWidth="1"/>
    <col min="2058" max="2062" width="0" hidden="1" customWidth="1"/>
    <col min="2305" max="2305" width="27.7109375" customWidth="1"/>
    <col min="2306" max="2306" width="11.5703125" customWidth="1"/>
    <col min="2307" max="2307" width="12.28515625" customWidth="1"/>
    <col min="2308" max="2308" width="11.85546875" customWidth="1"/>
    <col min="2309" max="2309" width="12.85546875" customWidth="1"/>
    <col min="2310" max="2312" width="0" hidden="1" customWidth="1"/>
    <col min="2313" max="2313" width="15.42578125" customWidth="1"/>
    <col min="2314" max="2318" width="0" hidden="1" customWidth="1"/>
    <col min="2561" max="2561" width="27.7109375" customWidth="1"/>
    <col min="2562" max="2562" width="11.5703125" customWidth="1"/>
    <col min="2563" max="2563" width="12.28515625" customWidth="1"/>
    <col min="2564" max="2564" width="11.85546875" customWidth="1"/>
    <col min="2565" max="2565" width="12.85546875" customWidth="1"/>
    <col min="2566" max="2568" width="0" hidden="1" customWidth="1"/>
    <col min="2569" max="2569" width="15.42578125" customWidth="1"/>
    <col min="2570" max="2574" width="0" hidden="1" customWidth="1"/>
    <col min="2817" max="2817" width="27.7109375" customWidth="1"/>
    <col min="2818" max="2818" width="11.5703125" customWidth="1"/>
    <col min="2819" max="2819" width="12.28515625" customWidth="1"/>
    <col min="2820" max="2820" width="11.85546875" customWidth="1"/>
    <col min="2821" max="2821" width="12.85546875" customWidth="1"/>
    <col min="2822" max="2824" width="0" hidden="1" customWidth="1"/>
    <col min="2825" max="2825" width="15.42578125" customWidth="1"/>
    <col min="2826" max="2830" width="0" hidden="1" customWidth="1"/>
    <col min="3073" max="3073" width="27.7109375" customWidth="1"/>
    <col min="3074" max="3074" width="11.5703125" customWidth="1"/>
    <col min="3075" max="3075" width="12.28515625" customWidth="1"/>
    <col min="3076" max="3076" width="11.85546875" customWidth="1"/>
    <col min="3077" max="3077" width="12.85546875" customWidth="1"/>
    <col min="3078" max="3080" width="0" hidden="1" customWidth="1"/>
    <col min="3081" max="3081" width="15.42578125" customWidth="1"/>
    <col min="3082" max="3086" width="0" hidden="1" customWidth="1"/>
    <col min="3329" max="3329" width="27.7109375" customWidth="1"/>
    <col min="3330" max="3330" width="11.5703125" customWidth="1"/>
    <col min="3331" max="3331" width="12.28515625" customWidth="1"/>
    <col min="3332" max="3332" width="11.85546875" customWidth="1"/>
    <col min="3333" max="3333" width="12.85546875" customWidth="1"/>
    <col min="3334" max="3336" width="0" hidden="1" customWidth="1"/>
    <col min="3337" max="3337" width="15.42578125" customWidth="1"/>
    <col min="3338" max="3342" width="0" hidden="1" customWidth="1"/>
    <col min="3585" max="3585" width="27.7109375" customWidth="1"/>
    <col min="3586" max="3586" width="11.5703125" customWidth="1"/>
    <col min="3587" max="3587" width="12.28515625" customWidth="1"/>
    <col min="3588" max="3588" width="11.85546875" customWidth="1"/>
    <col min="3589" max="3589" width="12.85546875" customWidth="1"/>
    <col min="3590" max="3592" width="0" hidden="1" customWidth="1"/>
    <col min="3593" max="3593" width="15.42578125" customWidth="1"/>
    <col min="3594" max="3598" width="0" hidden="1" customWidth="1"/>
    <col min="3841" max="3841" width="27.7109375" customWidth="1"/>
    <col min="3842" max="3842" width="11.5703125" customWidth="1"/>
    <col min="3843" max="3843" width="12.28515625" customWidth="1"/>
    <col min="3844" max="3844" width="11.85546875" customWidth="1"/>
    <col min="3845" max="3845" width="12.85546875" customWidth="1"/>
    <col min="3846" max="3848" width="0" hidden="1" customWidth="1"/>
    <col min="3849" max="3849" width="15.42578125" customWidth="1"/>
    <col min="3850" max="3854" width="0" hidden="1" customWidth="1"/>
    <col min="4097" max="4097" width="27.7109375" customWidth="1"/>
    <col min="4098" max="4098" width="11.5703125" customWidth="1"/>
    <col min="4099" max="4099" width="12.28515625" customWidth="1"/>
    <col min="4100" max="4100" width="11.85546875" customWidth="1"/>
    <col min="4101" max="4101" width="12.85546875" customWidth="1"/>
    <col min="4102" max="4104" width="0" hidden="1" customWidth="1"/>
    <col min="4105" max="4105" width="15.42578125" customWidth="1"/>
    <col min="4106" max="4110" width="0" hidden="1" customWidth="1"/>
    <col min="4353" max="4353" width="27.7109375" customWidth="1"/>
    <col min="4354" max="4354" width="11.5703125" customWidth="1"/>
    <col min="4355" max="4355" width="12.28515625" customWidth="1"/>
    <col min="4356" max="4356" width="11.85546875" customWidth="1"/>
    <col min="4357" max="4357" width="12.85546875" customWidth="1"/>
    <col min="4358" max="4360" width="0" hidden="1" customWidth="1"/>
    <col min="4361" max="4361" width="15.42578125" customWidth="1"/>
    <col min="4362" max="4366" width="0" hidden="1" customWidth="1"/>
    <col min="4609" max="4609" width="27.7109375" customWidth="1"/>
    <col min="4610" max="4610" width="11.5703125" customWidth="1"/>
    <col min="4611" max="4611" width="12.28515625" customWidth="1"/>
    <col min="4612" max="4612" width="11.85546875" customWidth="1"/>
    <col min="4613" max="4613" width="12.85546875" customWidth="1"/>
    <col min="4614" max="4616" width="0" hidden="1" customWidth="1"/>
    <col min="4617" max="4617" width="15.42578125" customWidth="1"/>
    <col min="4618" max="4622" width="0" hidden="1" customWidth="1"/>
    <col min="4865" max="4865" width="27.7109375" customWidth="1"/>
    <col min="4866" max="4866" width="11.5703125" customWidth="1"/>
    <col min="4867" max="4867" width="12.28515625" customWidth="1"/>
    <col min="4868" max="4868" width="11.85546875" customWidth="1"/>
    <col min="4869" max="4869" width="12.85546875" customWidth="1"/>
    <col min="4870" max="4872" width="0" hidden="1" customWidth="1"/>
    <col min="4873" max="4873" width="15.42578125" customWidth="1"/>
    <col min="4874" max="4878" width="0" hidden="1" customWidth="1"/>
    <col min="5121" max="5121" width="27.7109375" customWidth="1"/>
    <col min="5122" max="5122" width="11.5703125" customWidth="1"/>
    <col min="5123" max="5123" width="12.28515625" customWidth="1"/>
    <col min="5124" max="5124" width="11.85546875" customWidth="1"/>
    <col min="5125" max="5125" width="12.85546875" customWidth="1"/>
    <col min="5126" max="5128" width="0" hidden="1" customWidth="1"/>
    <col min="5129" max="5129" width="15.42578125" customWidth="1"/>
    <col min="5130" max="5134" width="0" hidden="1" customWidth="1"/>
    <col min="5377" max="5377" width="27.7109375" customWidth="1"/>
    <col min="5378" max="5378" width="11.5703125" customWidth="1"/>
    <col min="5379" max="5379" width="12.28515625" customWidth="1"/>
    <col min="5380" max="5380" width="11.85546875" customWidth="1"/>
    <col min="5381" max="5381" width="12.85546875" customWidth="1"/>
    <col min="5382" max="5384" width="0" hidden="1" customWidth="1"/>
    <col min="5385" max="5385" width="15.42578125" customWidth="1"/>
    <col min="5386" max="5390" width="0" hidden="1" customWidth="1"/>
    <col min="5633" max="5633" width="27.7109375" customWidth="1"/>
    <col min="5634" max="5634" width="11.5703125" customWidth="1"/>
    <col min="5635" max="5635" width="12.28515625" customWidth="1"/>
    <col min="5636" max="5636" width="11.85546875" customWidth="1"/>
    <col min="5637" max="5637" width="12.85546875" customWidth="1"/>
    <col min="5638" max="5640" width="0" hidden="1" customWidth="1"/>
    <col min="5641" max="5641" width="15.42578125" customWidth="1"/>
    <col min="5642" max="5646" width="0" hidden="1" customWidth="1"/>
    <col min="5889" max="5889" width="27.7109375" customWidth="1"/>
    <col min="5890" max="5890" width="11.5703125" customWidth="1"/>
    <col min="5891" max="5891" width="12.28515625" customWidth="1"/>
    <col min="5892" max="5892" width="11.85546875" customWidth="1"/>
    <col min="5893" max="5893" width="12.85546875" customWidth="1"/>
    <col min="5894" max="5896" width="0" hidden="1" customWidth="1"/>
    <col min="5897" max="5897" width="15.42578125" customWidth="1"/>
    <col min="5898" max="5902" width="0" hidden="1" customWidth="1"/>
    <col min="6145" max="6145" width="27.7109375" customWidth="1"/>
    <col min="6146" max="6146" width="11.5703125" customWidth="1"/>
    <col min="6147" max="6147" width="12.28515625" customWidth="1"/>
    <col min="6148" max="6148" width="11.85546875" customWidth="1"/>
    <col min="6149" max="6149" width="12.85546875" customWidth="1"/>
    <col min="6150" max="6152" width="0" hidden="1" customWidth="1"/>
    <col min="6153" max="6153" width="15.42578125" customWidth="1"/>
    <col min="6154" max="6158" width="0" hidden="1" customWidth="1"/>
    <col min="6401" max="6401" width="27.7109375" customWidth="1"/>
    <col min="6402" max="6402" width="11.5703125" customWidth="1"/>
    <col min="6403" max="6403" width="12.28515625" customWidth="1"/>
    <col min="6404" max="6404" width="11.85546875" customWidth="1"/>
    <col min="6405" max="6405" width="12.85546875" customWidth="1"/>
    <col min="6406" max="6408" width="0" hidden="1" customWidth="1"/>
    <col min="6409" max="6409" width="15.42578125" customWidth="1"/>
    <col min="6410" max="6414" width="0" hidden="1" customWidth="1"/>
    <col min="6657" max="6657" width="27.7109375" customWidth="1"/>
    <col min="6658" max="6658" width="11.5703125" customWidth="1"/>
    <col min="6659" max="6659" width="12.28515625" customWidth="1"/>
    <col min="6660" max="6660" width="11.85546875" customWidth="1"/>
    <col min="6661" max="6661" width="12.85546875" customWidth="1"/>
    <col min="6662" max="6664" width="0" hidden="1" customWidth="1"/>
    <col min="6665" max="6665" width="15.42578125" customWidth="1"/>
    <col min="6666" max="6670" width="0" hidden="1" customWidth="1"/>
    <col min="6913" max="6913" width="27.7109375" customWidth="1"/>
    <col min="6914" max="6914" width="11.5703125" customWidth="1"/>
    <col min="6915" max="6915" width="12.28515625" customWidth="1"/>
    <col min="6916" max="6916" width="11.85546875" customWidth="1"/>
    <col min="6917" max="6917" width="12.85546875" customWidth="1"/>
    <col min="6918" max="6920" width="0" hidden="1" customWidth="1"/>
    <col min="6921" max="6921" width="15.42578125" customWidth="1"/>
    <col min="6922" max="6926" width="0" hidden="1" customWidth="1"/>
    <col min="7169" max="7169" width="27.7109375" customWidth="1"/>
    <col min="7170" max="7170" width="11.5703125" customWidth="1"/>
    <col min="7171" max="7171" width="12.28515625" customWidth="1"/>
    <col min="7172" max="7172" width="11.85546875" customWidth="1"/>
    <col min="7173" max="7173" width="12.85546875" customWidth="1"/>
    <col min="7174" max="7176" width="0" hidden="1" customWidth="1"/>
    <col min="7177" max="7177" width="15.42578125" customWidth="1"/>
    <col min="7178" max="7182" width="0" hidden="1" customWidth="1"/>
    <col min="7425" max="7425" width="27.7109375" customWidth="1"/>
    <col min="7426" max="7426" width="11.5703125" customWidth="1"/>
    <col min="7427" max="7427" width="12.28515625" customWidth="1"/>
    <col min="7428" max="7428" width="11.85546875" customWidth="1"/>
    <col min="7429" max="7429" width="12.85546875" customWidth="1"/>
    <col min="7430" max="7432" width="0" hidden="1" customWidth="1"/>
    <col min="7433" max="7433" width="15.42578125" customWidth="1"/>
    <col min="7434" max="7438" width="0" hidden="1" customWidth="1"/>
    <col min="7681" max="7681" width="27.7109375" customWidth="1"/>
    <col min="7682" max="7682" width="11.5703125" customWidth="1"/>
    <col min="7683" max="7683" width="12.28515625" customWidth="1"/>
    <col min="7684" max="7684" width="11.85546875" customWidth="1"/>
    <col min="7685" max="7685" width="12.85546875" customWidth="1"/>
    <col min="7686" max="7688" width="0" hidden="1" customWidth="1"/>
    <col min="7689" max="7689" width="15.42578125" customWidth="1"/>
    <col min="7690" max="7694" width="0" hidden="1" customWidth="1"/>
    <col min="7937" max="7937" width="27.7109375" customWidth="1"/>
    <col min="7938" max="7938" width="11.5703125" customWidth="1"/>
    <col min="7939" max="7939" width="12.28515625" customWidth="1"/>
    <col min="7940" max="7940" width="11.85546875" customWidth="1"/>
    <col min="7941" max="7941" width="12.85546875" customWidth="1"/>
    <col min="7942" max="7944" width="0" hidden="1" customWidth="1"/>
    <col min="7945" max="7945" width="15.42578125" customWidth="1"/>
    <col min="7946" max="7950" width="0" hidden="1" customWidth="1"/>
    <col min="8193" max="8193" width="27.7109375" customWidth="1"/>
    <col min="8194" max="8194" width="11.5703125" customWidth="1"/>
    <col min="8195" max="8195" width="12.28515625" customWidth="1"/>
    <col min="8196" max="8196" width="11.85546875" customWidth="1"/>
    <col min="8197" max="8197" width="12.85546875" customWidth="1"/>
    <col min="8198" max="8200" width="0" hidden="1" customWidth="1"/>
    <col min="8201" max="8201" width="15.42578125" customWidth="1"/>
    <col min="8202" max="8206" width="0" hidden="1" customWidth="1"/>
    <col min="8449" max="8449" width="27.7109375" customWidth="1"/>
    <col min="8450" max="8450" width="11.5703125" customWidth="1"/>
    <col min="8451" max="8451" width="12.28515625" customWidth="1"/>
    <col min="8452" max="8452" width="11.85546875" customWidth="1"/>
    <col min="8453" max="8453" width="12.85546875" customWidth="1"/>
    <col min="8454" max="8456" width="0" hidden="1" customWidth="1"/>
    <col min="8457" max="8457" width="15.42578125" customWidth="1"/>
    <col min="8458" max="8462" width="0" hidden="1" customWidth="1"/>
    <col min="8705" max="8705" width="27.7109375" customWidth="1"/>
    <col min="8706" max="8706" width="11.5703125" customWidth="1"/>
    <col min="8707" max="8707" width="12.28515625" customWidth="1"/>
    <col min="8708" max="8708" width="11.85546875" customWidth="1"/>
    <col min="8709" max="8709" width="12.85546875" customWidth="1"/>
    <col min="8710" max="8712" width="0" hidden="1" customWidth="1"/>
    <col min="8713" max="8713" width="15.42578125" customWidth="1"/>
    <col min="8714" max="8718" width="0" hidden="1" customWidth="1"/>
    <col min="8961" max="8961" width="27.7109375" customWidth="1"/>
    <col min="8962" max="8962" width="11.5703125" customWidth="1"/>
    <col min="8963" max="8963" width="12.28515625" customWidth="1"/>
    <col min="8964" max="8964" width="11.85546875" customWidth="1"/>
    <col min="8965" max="8965" width="12.85546875" customWidth="1"/>
    <col min="8966" max="8968" width="0" hidden="1" customWidth="1"/>
    <col min="8969" max="8969" width="15.42578125" customWidth="1"/>
    <col min="8970" max="8974" width="0" hidden="1" customWidth="1"/>
    <col min="9217" max="9217" width="27.7109375" customWidth="1"/>
    <col min="9218" max="9218" width="11.5703125" customWidth="1"/>
    <col min="9219" max="9219" width="12.28515625" customWidth="1"/>
    <col min="9220" max="9220" width="11.85546875" customWidth="1"/>
    <col min="9221" max="9221" width="12.85546875" customWidth="1"/>
    <col min="9222" max="9224" width="0" hidden="1" customWidth="1"/>
    <col min="9225" max="9225" width="15.42578125" customWidth="1"/>
    <col min="9226" max="9230" width="0" hidden="1" customWidth="1"/>
    <col min="9473" max="9473" width="27.7109375" customWidth="1"/>
    <col min="9474" max="9474" width="11.5703125" customWidth="1"/>
    <col min="9475" max="9475" width="12.28515625" customWidth="1"/>
    <col min="9476" max="9476" width="11.85546875" customWidth="1"/>
    <col min="9477" max="9477" width="12.85546875" customWidth="1"/>
    <col min="9478" max="9480" width="0" hidden="1" customWidth="1"/>
    <col min="9481" max="9481" width="15.42578125" customWidth="1"/>
    <col min="9482" max="9486" width="0" hidden="1" customWidth="1"/>
    <col min="9729" max="9729" width="27.7109375" customWidth="1"/>
    <col min="9730" max="9730" width="11.5703125" customWidth="1"/>
    <col min="9731" max="9731" width="12.28515625" customWidth="1"/>
    <col min="9732" max="9732" width="11.85546875" customWidth="1"/>
    <col min="9733" max="9733" width="12.85546875" customWidth="1"/>
    <col min="9734" max="9736" width="0" hidden="1" customWidth="1"/>
    <col min="9737" max="9737" width="15.42578125" customWidth="1"/>
    <col min="9738" max="9742" width="0" hidden="1" customWidth="1"/>
    <col min="9985" max="9985" width="27.7109375" customWidth="1"/>
    <col min="9986" max="9986" width="11.5703125" customWidth="1"/>
    <col min="9987" max="9987" width="12.28515625" customWidth="1"/>
    <col min="9988" max="9988" width="11.85546875" customWidth="1"/>
    <col min="9989" max="9989" width="12.85546875" customWidth="1"/>
    <col min="9990" max="9992" width="0" hidden="1" customWidth="1"/>
    <col min="9993" max="9993" width="15.42578125" customWidth="1"/>
    <col min="9994" max="9998" width="0" hidden="1" customWidth="1"/>
    <col min="10241" max="10241" width="27.7109375" customWidth="1"/>
    <col min="10242" max="10242" width="11.5703125" customWidth="1"/>
    <col min="10243" max="10243" width="12.28515625" customWidth="1"/>
    <col min="10244" max="10244" width="11.85546875" customWidth="1"/>
    <col min="10245" max="10245" width="12.85546875" customWidth="1"/>
    <col min="10246" max="10248" width="0" hidden="1" customWidth="1"/>
    <col min="10249" max="10249" width="15.42578125" customWidth="1"/>
    <col min="10250" max="10254" width="0" hidden="1" customWidth="1"/>
    <col min="10497" max="10497" width="27.7109375" customWidth="1"/>
    <col min="10498" max="10498" width="11.5703125" customWidth="1"/>
    <col min="10499" max="10499" width="12.28515625" customWidth="1"/>
    <col min="10500" max="10500" width="11.85546875" customWidth="1"/>
    <col min="10501" max="10501" width="12.85546875" customWidth="1"/>
    <col min="10502" max="10504" width="0" hidden="1" customWidth="1"/>
    <col min="10505" max="10505" width="15.42578125" customWidth="1"/>
    <col min="10506" max="10510" width="0" hidden="1" customWidth="1"/>
    <col min="10753" max="10753" width="27.7109375" customWidth="1"/>
    <col min="10754" max="10754" width="11.5703125" customWidth="1"/>
    <col min="10755" max="10755" width="12.28515625" customWidth="1"/>
    <col min="10756" max="10756" width="11.85546875" customWidth="1"/>
    <col min="10757" max="10757" width="12.85546875" customWidth="1"/>
    <col min="10758" max="10760" width="0" hidden="1" customWidth="1"/>
    <col min="10761" max="10761" width="15.42578125" customWidth="1"/>
    <col min="10762" max="10766" width="0" hidden="1" customWidth="1"/>
    <col min="11009" max="11009" width="27.7109375" customWidth="1"/>
    <col min="11010" max="11010" width="11.5703125" customWidth="1"/>
    <col min="11011" max="11011" width="12.28515625" customWidth="1"/>
    <col min="11012" max="11012" width="11.85546875" customWidth="1"/>
    <col min="11013" max="11013" width="12.85546875" customWidth="1"/>
    <col min="11014" max="11016" width="0" hidden="1" customWidth="1"/>
    <col min="11017" max="11017" width="15.42578125" customWidth="1"/>
    <col min="11018" max="11022" width="0" hidden="1" customWidth="1"/>
    <col min="11265" max="11265" width="27.7109375" customWidth="1"/>
    <col min="11266" max="11266" width="11.5703125" customWidth="1"/>
    <col min="11267" max="11267" width="12.28515625" customWidth="1"/>
    <col min="11268" max="11268" width="11.85546875" customWidth="1"/>
    <col min="11269" max="11269" width="12.85546875" customWidth="1"/>
    <col min="11270" max="11272" width="0" hidden="1" customWidth="1"/>
    <col min="11273" max="11273" width="15.42578125" customWidth="1"/>
    <col min="11274" max="11278" width="0" hidden="1" customWidth="1"/>
    <col min="11521" max="11521" width="27.7109375" customWidth="1"/>
    <col min="11522" max="11522" width="11.5703125" customWidth="1"/>
    <col min="11523" max="11523" width="12.28515625" customWidth="1"/>
    <col min="11524" max="11524" width="11.85546875" customWidth="1"/>
    <col min="11525" max="11525" width="12.85546875" customWidth="1"/>
    <col min="11526" max="11528" width="0" hidden="1" customWidth="1"/>
    <col min="11529" max="11529" width="15.42578125" customWidth="1"/>
    <col min="11530" max="11534" width="0" hidden="1" customWidth="1"/>
    <col min="11777" max="11777" width="27.7109375" customWidth="1"/>
    <col min="11778" max="11778" width="11.5703125" customWidth="1"/>
    <col min="11779" max="11779" width="12.28515625" customWidth="1"/>
    <col min="11780" max="11780" width="11.85546875" customWidth="1"/>
    <col min="11781" max="11781" width="12.85546875" customWidth="1"/>
    <col min="11782" max="11784" width="0" hidden="1" customWidth="1"/>
    <col min="11785" max="11785" width="15.42578125" customWidth="1"/>
    <col min="11786" max="11790" width="0" hidden="1" customWidth="1"/>
    <col min="12033" max="12033" width="27.7109375" customWidth="1"/>
    <col min="12034" max="12034" width="11.5703125" customWidth="1"/>
    <col min="12035" max="12035" width="12.28515625" customWidth="1"/>
    <col min="12036" max="12036" width="11.85546875" customWidth="1"/>
    <col min="12037" max="12037" width="12.85546875" customWidth="1"/>
    <col min="12038" max="12040" width="0" hidden="1" customWidth="1"/>
    <col min="12041" max="12041" width="15.42578125" customWidth="1"/>
    <col min="12042" max="12046" width="0" hidden="1" customWidth="1"/>
    <col min="12289" max="12289" width="27.7109375" customWidth="1"/>
    <col min="12290" max="12290" width="11.5703125" customWidth="1"/>
    <col min="12291" max="12291" width="12.28515625" customWidth="1"/>
    <col min="12292" max="12292" width="11.85546875" customWidth="1"/>
    <col min="12293" max="12293" width="12.85546875" customWidth="1"/>
    <col min="12294" max="12296" width="0" hidden="1" customWidth="1"/>
    <col min="12297" max="12297" width="15.42578125" customWidth="1"/>
    <col min="12298" max="12302" width="0" hidden="1" customWidth="1"/>
    <col min="12545" max="12545" width="27.7109375" customWidth="1"/>
    <col min="12546" max="12546" width="11.5703125" customWidth="1"/>
    <col min="12547" max="12547" width="12.28515625" customWidth="1"/>
    <col min="12548" max="12548" width="11.85546875" customWidth="1"/>
    <col min="12549" max="12549" width="12.85546875" customWidth="1"/>
    <col min="12550" max="12552" width="0" hidden="1" customWidth="1"/>
    <col min="12553" max="12553" width="15.42578125" customWidth="1"/>
    <col min="12554" max="12558" width="0" hidden="1" customWidth="1"/>
    <col min="12801" max="12801" width="27.7109375" customWidth="1"/>
    <col min="12802" max="12802" width="11.5703125" customWidth="1"/>
    <col min="12803" max="12803" width="12.28515625" customWidth="1"/>
    <col min="12804" max="12804" width="11.85546875" customWidth="1"/>
    <col min="12805" max="12805" width="12.85546875" customWidth="1"/>
    <col min="12806" max="12808" width="0" hidden="1" customWidth="1"/>
    <col min="12809" max="12809" width="15.42578125" customWidth="1"/>
    <col min="12810" max="12814" width="0" hidden="1" customWidth="1"/>
    <col min="13057" max="13057" width="27.7109375" customWidth="1"/>
    <col min="13058" max="13058" width="11.5703125" customWidth="1"/>
    <col min="13059" max="13059" width="12.28515625" customWidth="1"/>
    <col min="13060" max="13060" width="11.85546875" customWidth="1"/>
    <col min="13061" max="13061" width="12.85546875" customWidth="1"/>
    <col min="13062" max="13064" width="0" hidden="1" customWidth="1"/>
    <col min="13065" max="13065" width="15.42578125" customWidth="1"/>
    <col min="13066" max="13070" width="0" hidden="1" customWidth="1"/>
    <col min="13313" max="13313" width="27.7109375" customWidth="1"/>
    <col min="13314" max="13314" width="11.5703125" customWidth="1"/>
    <col min="13315" max="13315" width="12.28515625" customWidth="1"/>
    <col min="13316" max="13316" width="11.85546875" customWidth="1"/>
    <col min="13317" max="13317" width="12.85546875" customWidth="1"/>
    <col min="13318" max="13320" width="0" hidden="1" customWidth="1"/>
    <col min="13321" max="13321" width="15.42578125" customWidth="1"/>
    <col min="13322" max="13326" width="0" hidden="1" customWidth="1"/>
    <col min="13569" max="13569" width="27.7109375" customWidth="1"/>
    <col min="13570" max="13570" width="11.5703125" customWidth="1"/>
    <col min="13571" max="13571" width="12.28515625" customWidth="1"/>
    <col min="13572" max="13572" width="11.85546875" customWidth="1"/>
    <col min="13573" max="13573" width="12.85546875" customWidth="1"/>
    <col min="13574" max="13576" width="0" hidden="1" customWidth="1"/>
    <col min="13577" max="13577" width="15.42578125" customWidth="1"/>
    <col min="13578" max="13582" width="0" hidden="1" customWidth="1"/>
    <col min="13825" max="13825" width="27.7109375" customWidth="1"/>
    <col min="13826" max="13826" width="11.5703125" customWidth="1"/>
    <col min="13827" max="13827" width="12.28515625" customWidth="1"/>
    <col min="13828" max="13828" width="11.85546875" customWidth="1"/>
    <col min="13829" max="13829" width="12.85546875" customWidth="1"/>
    <col min="13830" max="13832" width="0" hidden="1" customWidth="1"/>
    <col min="13833" max="13833" width="15.42578125" customWidth="1"/>
    <col min="13834" max="13838" width="0" hidden="1" customWidth="1"/>
    <col min="14081" max="14081" width="27.7109375" customWidth="1"/>
    <col min="14082" max="14082" width="11.5703125" customWidth="1"/>
    <col min="14083" max="14083" width="12.28515625" customWidth="1"/>
    <col min="14084" max="14084" width="11.85546875" customWidth="1"/>
    <col min="14085" max="14085" width="12.85546875" customWidth="1"/>
    <col min="14086" max="14088" width="0" hidden="1" customWidth="1"/>
    <col min="14089" max="14089" width="15.42578125" customWidth="1"/>
    <col min="14090" max="14094" width="0" hidden="1" customWidth="1"/>
    <col min="14337" max="14337" width="27.7109375" customWidth="1"/>
    <col min="14338" max="14338" width="11.5703125" customWidth="1"/>
    <col min="14339" max="14339" width="12.28515625" customWidth="1"/>
    <col min="14340" max="14340" width="11.85546875" customWidth="1"/>
    <col min="14341" max="14341" width="12.85546875" customWidth="1"/>
    <col min="14342" max="14344" width="0" hidden="1" customWidth="1"/>
    <col min="14345" max="14345" width="15.42578125" customWidth="1"/>
    <col min="14346" max="14350" width="0" hidden="1" customWidth="1"/>
    <col min="14593" max="14593" width="27.7109375" customWidth="1"/>
    <col min="14594" max="14594" width="11.5703125" customWidth="1"/>
    <col min="14595" max="14595" width="12.28515625" customWidth="1"/>
    <col min="14596" max="14596" width="11.85546875" customWidth="1"/>
    <col min="14597" max="14597" width="12.85546875" customWidth="1"/>
    <col min="14598" max="14600" width="0" hidden="1" customWidth="1"/>
    <col min="14601" max="14601" width="15.42578125" customWidth="1"/>
    <col min="14602" max="14606" width="0" hidden="1" customWidth="1"/>
    <col min="14849" max="14849" width="27.7109375" customWidth="1"/>
    <col min="14850" max="14850" width="11.5703125" customWidth="1"/>
    <col min="14851" max="14851" width="12.28515625" customWidth="1"/>
    <col min="14852" max="14852" width="11.85546875" customWidth="1"/>
    <col min="14853" max="14853" width="12.85546875" customWidth="1"/>
    <col min="14854" max="14856" width="0" hidden="1" customWidth="1"/>
    <col min="14857" max="14857" width="15.42578125" customWidth="1"/>
    <col min="14858" max="14862" width="0" hidden="1" customWidth="1"/>
    <col min="15105" max="15105" width="27.7109375" customWidth="1"/>
    <col min="15106" max="15106" width="11.5703125" customWidth="1"/>
    <col min="15107" max="15107" width="12.28515625" customWidth="1"/>
    <col min="15108" max="15108" width="11.85546875" customWidth="1"/>
    <col min="15109" max="15109" width="12.85546875" customWidth="1"/>
    <col min="15110" max="15112" width="0" hidden="1" customWidth="1"/>
    <col min="15113" max="15113" width="15.42578125" customWidth="1"/>
    <col min="15114" max="15118" width="0" hidden="1" customWidth="1"/>
    <col min="15361" max="15361" width="27.7109375" customWidth="1"/>
    <col min="15362" max="15362" width="11.5703125" customWidth="1"/>
    <col min="15363" max="15363" width="12.28515625" customWidth="1"/>
    <col min="15364" max="15364" width="11.85546875" customWidth="1"/>
    <col min="15365" max="15365" width="12.85546875" customWidth="1"/>
    <col min="15366" max="15368" width="0" hidden="1" customWidth="1"/>
    <col min="15369" max="15369" width="15.42578125" customWidth="1"/>
    <col min="15370" max="15374" width="0" hidden="1" customWidth="1"/>
    <col min="15617" max="15617" width="27.7109375" customWidth="1"/>
    <col min="15618" max="15618" width="11.5703125" customWidth="1"/>
    <col min="15619" max="15619" width="12.28515625" customWidth="1"/>
    <col min="15620" max="15620" width="11.85546875" customWidth="1"/>
    <col min="15621" max="15621" width="12.85546875" customWidth="1"/>
    <col min="15622" max="15624" width="0" hidden="1" customWidth="1"/>
    <col min="15625" max="15625" width="15.42578125" customWidth="1"/>
    <col min="15626" max="15630" width="0" hidden="1" customWidth="1"/>
    <col min="15873" max="15873" width="27.7109375" customWidth="1"/>
    <col min="15874" max="15874" width="11.5703125" customWidth="1"/>
    <col min="15875" max="15875" width="12.28515625" customWidth="1"/>
    <col min="15876" max="15876" width="11.85546875" customWidth="1"/>
    <col min="15877" max="15877" width="12.85546875" customWidth="1"/>
    <col min="15878" max="15880" width="0" hidden="1" customWidth="1"/>
    <col min="15881" max="15881" width="15.42578125" customWidth="1"/>
    <col min="15882" max="15886" width="0" hidden="1" customWidth="1"/>
    <col min="16129" max="16129" width="27.7109375" customWidth="1"/>
    <col min="16130" max="16130" width="11.5703125" customWidth="1"/>
    <col min="16131" max="16131" width="12.28515625" customWidth="1"/>
    <col min="16132" max="16132" width="11.85546875" customWidth="1"/>
    <col min="16133" max="16133" width="12.85546875" customWidth="1"/>
    <col min="16134" max="16136" width="0" hidden="1" customWidth="1"/>
    <col min="16137" max="16137" width="15.42578125" customWidth="1"/>
    <col min="16138" max="16142" width="0" hidden="1" customWidth="1"/>
  </cols>
  <sheetData>
    <row r="1" spans="1:9" ht="18.75">
      <c r="A1" s="2"/>
      <c r="E1" s="4"/>
    </row>
    <row r="2" spans="1:9" ht="18.75">
      <c r="A2" s="6"/>
      <c r="D2" s="7" t="s">
        <v>13</v>
      </c>
      <c r="E2" s="4"/>
    </row>
    <row r="3" spans="1:9" ht="14.25" customHeight="1">
      <c r="A3" s="6"/>
      <c r="D3" s="8" t="s">
        <v>14</v>
      </c>
      <c r="E3" s="4"/>
    </row>
    <row r="4" spans="1:9" ht="13.5" customHeight="1">
      <c r="A4" s="6"/>
      <c r="D4" s="8" t="s">
        <v>1</v>
      </c>
      <c r="E4" s="4"/>
    </row>
    <row r="5" spans="1:9" ht="12" customHeight="1">
      <c r="A5" s="6"/>
      <c r="D5" s="8" t="s">
        <v>15</v>
      </c>
      <c r="E5" s="4"/>
    </row>
    <row r="6" spans="1:9" ht="12" customHeight="1">
      <c r="A6" s="6"/>
      <c r="D6" s="8"/>
      <c r="E6" s="4"/>
    </row>
    <row r="7" spans="1:9" ht="58.5" customHeight="1">
      <c r="A7" s="159" t="s">
        <v>16</v>
      </c>
      <c r="B7" s="159"/>
      <c r="C7" s="159"/>
      <c r="D7" s="159"/>
      <c r="E7" s="159"/>
      <c r="F7" s="159"/>
      <c r="G7" s="159"/>
      <c r="H7" s="159"/>
      <c r="I7" s="159"/>
    </row>
    <row r="8" spans="1:9" hidden="1">
      <c r="A8" s="9" t="s">
        <v>17</v>
      </c>
      <c r="B8" s="9"/>
      <c r="C8" s="9"/>
      <c r="D8" s="9"/>
      <c r="E8" s="10"/>
    </row>
    <row r="9" spans="1:9" ht="12.75" hidden="1" customHeight="1">
      <c r="A9" s="166" t="s">
        <v>18</v>
      </c>
      <c r="B9" s="166"/>
      <c r="C9" s="166"/>
      <c r="D9" s="166"/>
      <c r="E9" s="166"/>
    </row>
    <row r="10" spans="1:9" ht="12.75" hidden="1" customHeight="1">
      <c r="A10" s="11" t="s">
        <v>19</v>
      </c>
      <c r="B10" s="167"/>
      <c r="C10" s="167"/>
      <c r="D10" s="167"/>
      <c r="E10" s="167"/>
    </row>
    <row r="11" spans="1:9" ht="14.25">
      <c r="A11" s="12"/>
      <c r="B11" s="13"/>
      <c r="C11" s="13"/>
      <c r="D11" s="13"/>
      <c r="E11" s="14"/>
      <c r="F11" s="15"/>
      <c r="G11" s="15"/>
      <c r="H11" s="15"/>
      <c r="I11" s="16"/>
    </row>
    <row r="12" spans="1:9" ht="14.25" customHeight="1">
      <c r="A12" s="17" t="s">
        <v>20</v>
      </c>
      <c r="B12" s="9"/>
      <c r="C12" s="9"/>
      <c r="D12" s="18" t="s">
        <v>21</v>
      </c>
      <c r="E12" s="168">
        <v>2017</v>
      </c>
      <c r="F12" s="169"/>
      <c r="G12" s="169"/>
      <c r="H12" s="169"/>
      <c r="I12" s="170"/>
    </row>
    <row r="13" spans="1:9" ht="12.75" hidden="1" customHeight="1">
      <c r="A13" s="171" t="s">
        <v>22</v>
      </c>
      <c r="B13" s="171"/>
      <c r="C13" s="171"/>
      <c r="D13" s="171"/>
      <c r="E13" s="171"/>
    </row>
    <row r="14" spans="1:9" ht="12.95" customHeight="1">
      <c r="A14" s="163" t="s">
        <v>23</v>
      </c>
      <c r="B14" s="164" t="s">
        <v>24</v>
      </c>
      <c r="C14" s="164"/>
      <c r="D14" s="164"/>
      <c r="E14" s="164"/>
      <c r="F14" s="19"/>
      <c r="G14" s="19"/>
      <c r="H14" s="19"/>
      <c r="I14" s="165" t="s">
        <v>25</v>
      </c>
    </row>
    <row r="15" spans="1:9">
      <c r="A15" s="163"/>
      <c r="B15" s="164" t="s">
        <v>26</v>
      </c>
      <c r="C15" s="164"/>
      <c r="D15" s="164"/>
      <c r="E15" s="164"/>
      <c r="F15" s="19"/>
      <c r="G15" s="19"/>
      <c r="H15" s="19"/>
      <c r="I15" s="165"/>
    </row>
    <row r="16" spans="1:9" ht="33.75" customHeight="1">
      <c r="A16" s="163"/>
      <c r="B16" s="20" t="s">
        <v>27</v>
      </c>
      <c r="C16" s="20" t="s">
        <v>28</v>
      </c>
      <c r="D16" s="20" t="s">
        <v>29</v>
      </c>
      <c r="E16" s="20" t="s">
        <v>30</v>
      </c>
      <c r="F16" s="19"/>
      <c r="G16" s="19"/>
      <c r="H16" s="19"/>
      <c r="I16" s="165"/>
    </row>
    <row r="17" spans="1:19">
      <c r="A17" s="21" t="s">
        <v>31</v>
      </c>
      <c r="B17" s="22">
        <f>'[1]DWDz Szkl.Por'!B13+'[1]MOW Szkl.Por'!B13+'[1]PPPP Kowary'!B13+'[1]PPP Szkl.Por.'!B13+'[1]ZSO iMS Szklarska Por.'!B13+'[1]ZSS Miłków'!B13+'[1]ZST i L Piechowice'!B13</f>
        <v>9.83</v>
      </c>
      <c r="C17" s="22">
        <f>'[1]DWDz Szkl.Por'!C13+'[1]MOW Szkl.Por'!C13+'[1]PPPP Kowary'!C13+'[1]PPP Szkl.Por.'!C13+'[1]ZSO iMS Szklarska Por.'!C13+'[1]ZSS Miłków'!C13+'[1]ZST i L Piechowice'!C13</f>
        <v>23.01</v>
      </c>
      <c r="D17" s="22">
        <f>'[1]DWDz Szkl.Por'!D13+'[1]MOW Szkl.Por'!D13+'[1]PPPP Kowary'!D13+'[1]PPP Szkl.Por.'!D13+'[1]ZSO iMS Szklarska Por.'!D13+'[1]ZSS Miłków'!D13+'[1]ZST i L Piechowice'!D13</f>
        <v>57.870000000000005</v>
      </c>
      <c r="E17" s="22">
        <f>'[1]DWDz Szkl.Por'!E13+'[1]MOW Szkl.Por'!E13+'[1]PPPP Kowary'!E13+'[1]PPP Szkl.Por.'!E13+'[1]ZSO iMS Szklarska Por.'!E13+'[1]ZSS Miłków'!E13+'[1]ZST i L Piechowice'!E13</f>
        <v>46.370000000000005</v>
      </c>
      <c r="F17" s="23">
        <f t="shared" ref="F17:F28" si="0">COUNT(B17:E17)</f>
        <v>4</v>
      </c>
      <c r="G17" s="24"/>
      <c r="H17" s="24"/>
      <c r="I17" s="25">
        <f>SUM(B17:E17)</f>
        <v>137.08000000000001</v>
      </c>
    </row>
    <row r="18" spans="1:19">
      <c r="A18" s="26" t="s">
        <v>32</v>
      </c>
      <c r="B18" s="22">
        <f>'[1]DWDz Szkl.Por'!B14+'[1]MOW Szkl.Por'!B14+'[1]PPPP Kowary'!B14+'[1]PPP Szkl.Por.'!B14+'[1]ZSO iMS Szklarska Por.'!B14+'[1]ZSS Miłków'!B14+'[1]ZST i L Piechowice'!B14</f>
        <v>9.33</v>
      </c>
      <c r="C18" s="22">
        <f>'[1]DWDz Szkl.Por'!C14+'[1]MOW Szkl.Por'!C14+'[1]PPPP Kowary'!C14+'[1]PPP Szkl.Por.'!C14+'[1]ZSO iMS Szklarska Por.'!C14+'[1]ZSS Miłków'!C14+'[1]ZST i L Piechowice'!C14</f>
        <v>23.63</v>
      </c>
      <c r="D18" s="22">
        <f>'[1]DWDz Szkl.Por'!D14+'[1]MOW Szkl.Por'!D14+'[1]PPPP Kowary'!D14+'[1]PPP Szkl.Por.'!D14+'[1]ZSO iMS Szklarska Por.'!D14+'[1]ZSS Miłków'!D14+'[1]ZST i L Piechowice'!D14</f>
        <v>57.04</v>
      </c>
      <c r="E18" s="22">
        <f>'[1]DWDz Szkl.Por'!E14+'[1]MOW Szkl.Por'!E14+'[1]PPPP Kowary'!E14+'[1]PPP Szkl.Por.'!E14+'[1]ZSO iMS Szklarska Por.'!E14+'[1]ZSS Miłków'!E14+'[1]ZST i L Piechowice'!E14</f>
        <v>47.309999999999995</v>
      </c>
      <c r="F18" s="23">
        <f t="shared" si="0"/>
        <v>4</v>
      </c>
      <c r="G18" s="24"/>
      <c r="H18" s="24"/>
      <c r="I18" s="25">
        <f t="shared" ref="I18:I28" si="1">SUM(B18:E18)</f>
        <v>137.31</v>
      </c>
    </row>
    <row r="19" spans="1:19">
      <c r="A19" s="21" t="s">
        <v>33</v>
      </c>
      <c r="B19" s="22">
        <f>'[1]DWDz Szkl.Por'!B15+'[1]MOW Szkl.Por'!B15+'[1]PPPP Kowary'!B15+'[1]PPP Szkl.Por.'!B15+'[1]ZSO iMS Szklarska Por.'!B15+'[1]ZSS Miłków'!B15+'[1]ZST i L Piechowice'!B15</f>
        <v>9.33</v>
      </c>
      <c r="C19" s="22">
        <f>'[1]DWDz Szkl.Por'!C15+'[1]MOW Szkl.Por'!C15+'[1]PPPP Kowary'!C15+'[1]PPP Szkl.Por.'!C15+'[1]ZSO iMS Szklarska Por.'!C15+'[1]ZSS Miłków'!C15+'[1]ZST i L Piechowice'!C15</f>
        <v>22.65</v>
      </c>
      <c r="D19" s="22">
        <f>'[1]DWDz Szkl.Por'!D15+'[1]MOW Szkl.Por'!D15+'[1]PPPP Kowary'!D15+'[1]PPP Szkl.Por.'!D15+'[1]ZSO iMS Szklarska Por.'!D15+'[1]ZSS Miłków'!D15+'[1]ZST i L Piechowice'!D15</f>
        <v>56.600000000000009</v>
      </c>
      <c r="E19" s="22">
        <f>'[1]DWDz Szkl.Por'!E15+'[1]MOW Szkl.Por'!E15+'[1]PPPP Kowary'!E15+'[1]PPP Szkl.Por.'!E15+'[1]ZSO iMS Szklarska Por.'!E15+'[1]ZSS Miłków'!E15+'[1]ZST i L Piechowice'!E15</f>
        <v>46.88</v>
      </c>
      <c r="F19" s="23">
        <f t="shared" si="0"/>
        <v>4</v>
      </c>
      <c r="G19" s="24"/>
      <c r="H19" s="24"/>
      <c r="I19" s="25">
        <f t="shared" si="1"/>
        <v>135.46</v>
      </c>
    </row>
    <row r="20" spans="1:19">
      <c r="A20" s="21" t="s">
        <v>34</v>
      </c>
      <c r="B20" s="22">
        <f>'[1]DWDz Szkl.Por'!B16+'[1]MOW Szkl.Por'!B16+'[1]PPPP Kowary'!B16+'[1]PPP Szkl.Por.'!B16+'[1]ZSO iMS Szklarska Por.'!B16+'[1]ZSS Miłków'!B16+'[1]ZST i L Piechowice'!B16</f>
        <v>9.33</v>
      </c>
      <c r="C20" s="22">
        <f>'[1]DWDz Szkl.Por'!C16+'[1]MOW Szkl.Por'!C16+'[1]PPPP Kowary'!C16+'[1]PPP Szkl.Por.'!C16+'[1]ZSO iMS Szklarska Por.'!C16+'[1]ZSS Miłków'!C16+'[1]ZST i L Piechowice'!C16</f>
        <v>22.029999999999998</v>
      </c>
      <c r="D20" s="22">
        <f>'[1]DWDz Szkl.Por'!D16+'[1]MOW Szkl.Por'!D16+'[1]PPPP Kowary'!D16+'[1]PPP Szkl.Por.'!D16+'[1]ZSO iMS Szklarska Por.'!D16+'[1]ZSS Miłków'!D16+'[1]ZST i L Piechowice'!D16</f>
        <v>54.85</v>
      </c>
      <c r="E20" s="22">
        <f>'[1]DWDz Szkl.Por'!E16+'[1]MOW Szkl.Por'!E16+'[1]PPPP Kowary'!E16+'[1]PPP Szkl.Por.'!E16+'[1]ZSO iMS Szklarska Por.'!E16+'[1]ZSS Miłków'!E16+'[1]ZST i L Piechowice'!E16</f>
        <v>47.040000000000006</v>
      </c>
      <c r="F20" s="23">
        <f t="shared" si="0"/>
        <v>4</v>
      </c>
      <c r="G20" s="24"/>
      <c r="H20" s="24"/>
      <c r="I20" s="25">
        <f t="shared" si="1"/>
        <v>133.25</v>
      </c>
    </row>
    <row r="21" spans="1:19">
      <c r="A21" s="21" t="s">
        <v>35</v>
      </c>
      <c r="B21" s="22">
        <f>'[1]DWDz Szkl.Por'!B17+'[1]MOW Szkl.Por'!B17+'[1]PPPP Kowary'!B17+'[1]PPP Szkl.Por.'!B17+'[1]ZSO iMS Szklarska Por.'!B17+'[1]ZSS Miłków'!B17+'[1]ZST i L Piechowice'!B17</f>
        <v>8.08</v>
      </c>
      <c r="C21" s="22">
        <f>'[1]DWDz Szkl.Por'!C17+'[1]MOW Szkl.Por'!C17+'[1]PPPP Kowary'!C17+'[1]PPP Szkl.Por.'!C17+'[1]ZSO iMS Szklarska Por.'!C17+'[1]ZSS Miłków'!C17+'[1]ZST i L Piechowice'!C17</f>
        <v>22.189999999999998</v>
      </c>
      <c r="D21" s="22">
        <f>'[1]DWDz Szkl.Por'!D17+'[1]MOW Szkl.Por'!D17+'[1]PPPP Kowary'!D17+'[1]PPP Szkl.Por.'!D17+'[1]ZSO iMS Szklarska Por.'!D17+'[1]ZSS Miłków'!D17+'[1]ZST i L Piechowice'!D17</f>
        <v>55.64</v>
      </c>
      <c r="E21" s="22">
        <f>'[1]DWDz Szkl.Por'!E17+'[1]MOW Szkl.Por'!E17+'[1]PPPP Kowary'!E17+'[1]PPP Szkl.Por.'!E17+'[1]ZSO iMS Szklarska Por.'!E17+'[1]ZSS Miłków'!E17+'[1]ZST i L Piechowice'!E17</f>
        <v>46.680000000000007</v>
      </c>
      <c r="F21" s="23">
        <f t="shared" si="0"/>
        <v>4</v>
      </c>
      <c r="G21" s="24"/>
      <c r="H21" s="24"/>
      <c r="I21" s="25">
        <f t="shared" si="1"/>
        <v>132.59</v>
      </c>
      <c r="P21" t="s">
        <v>36</v>
      </c>
    </row>
    <row r="22" spans="1:19">
      <c r="A22" s="21" t="s">
        <v>37</v>
      </c>
      <c r="B22" s="22">
        <f>'[1]DWDz Szkl.Por'!B18+'[1]MOW Szkl.Por'!B18+'[1]PPPP Kowary'!B18+'[1]PPP Szkl.Por.'!B18+'[1]ZSO iMS Szklarska Por.'!B18+'[1]ZSS Miłków'!B18+'[1]ZST i L Piechowice'!B18</f>
        <v>8.08</v>
      </c>
      <c r="C22" s="22">
        <f>'[1]DWDz Szkl.Por'!C18+'[1]MOW Szkl.Por'!C18+'[1]PPPP Kowary'!C18+'[1]PPP Szkl.Por.'!C18+'[1]ZSO iMS Szklarska Por.'!C18+'[1]ZSS Miłków'!C18+'[1]ZST i L Piechowice'!C18</f>
        <v>22.159999999999997</v>
      </c>
      <c r="D22" s="22">
        <f>'[1]DWDz Szkl.Por'!D18+'[1]MOW Szkl.Por'!D18+'[1]PPPP Kowary'!D18+'[1]PPP Szkl.Por.'!D18+'[1]ZSO iMS Szklarska Por.'!D18+'[1]ZSS Miłków'!D18+'[1]ZST i L Piechowice'!D18</f>
        <v>54.34</v>
      </c>
      <c r="E22" s="22">
        <f>'[1]DWDz Szkl.Por'!E18+'[1]MOW Szkl.Por'!E18+'[1]PPPP Kowary'!E18+'[1]PPP Szkl.Por.'!E18+'[1]ZSO iMS Szklarska Por.'!E18+'[1]ZSS Miłków'!E18+'[1]ZST i L Piechowice'!E18</f>
        <v>45.45</v>
      </c>
      <c r="F22" s="23">
        <f t="shared" si="0"/>
        <v>4</v>
      </c>
      <c r="G22" s="24"/>
      <c r="H22" s="24"/>
      <c r="I22" s="25">
        <f t="shared" si="1"/>
        <v>130.03</v>
      </c>
    </row>
    <row r="23" spans="1:19">
      <c r="A23" s="21" t="s">
        <v>38</v>
      </c>
      <c r="B23" s="22">
        <f>'[1]DWDz Szkl.Por'!B19+'[1]MOW Szkl.Por'!B19+'[1]PPPP Kowary'!B19+'[1]PPP Szkl.Por.'!B19+'[1]ZSO iMS Szklarska Por.'!B19+'[1]ZSS Miłków'!B19+'[1]ZST i L Piechowice'!B19</f>
        <v>8.08</v>
      </c>
      <c r="C23" s="22">
        <f>'[1]DWDz Szkl.Por'!C19+'[1]MOW Szkl.Por'!C19+'[1]PPPP Kowary'!C19+'[1]PPP Szkl.Por.'!C19+'[1]ZSO iMS Szklarska Por.'!C19+'[1]ZSS Miłków'!C19+'[1]ZST i L Piechowice'!C19</f>
        <v>21.31</v>
      </c>
      <c r="D23" s="22">
        <f>'[1]DWDz Szkl.Por'!D19+'[1]MOW Szkl.Por'!D19+'[1]PPPP Kowary'!D19+'[1]PPP Szkl.Por.'!D19+'[1]ZSO iMS Szklarska Por.'!D19+'[1]ZSS Miłków'!D19+'[1]ZST i L Piechowice'!D19</f>
        <v>54.45</v>
      </c>
      <c r="E23" s="22">
        <f>'[1]DWDz Szkl.Por'!E19+'[1]MOW Szkl.Por'!E19+'[1]PPPP Kowary'!E19+'[1]PPP Szkl.Por.'!E19+'[1]ZSO iMS Szklarska Por.'!E19+'[1]ZSS Miłków'!E19+'[1]ZST i L Piechowice'!E19</f>
        <v>45.190000000000005</v>
      </c>
      <c r="F23" s="23">
        <f t="shared" si="0"/>
        <v>4</v>
      </c>
      <c r="G23" s="24"/>
      <c r="H23" s="24"/>
      <c r="I23" s="25">
        <f t="shared" si="1"/>
        <v>129.03</v>
      </c>
      <c r="P23" s="27">
        <f>'[2]SPAWOZDANIE Zbiorcze'!$E$16</f>
        <v>8.77</v>
      </c>
      <c r="Q23" s="27">
        <f>'[2]SPAWOZDANIE Zbiorcze'!$E$17</f>
        <v>22.23</v>
      </c>
      <c r="R23" s="28">
        <f>'[2]SPAWOZDANIE Zbiorcze'!$E$18</f>
        <v>55.46</v>
      </c>
      <c r="S23" s="28">
        <f>'[2]SPAWOZDANIE Zbiorcze'!$E$19</f>
        <v>46.25</v>
      </c>
    </row>
    <row r="24" spans="1:19">
      <c r="A24" s="21" t="s">
        <v>39</v>
      </c>
      <c r="B24" s="22">
        <f>'[1]DWDz Szkl.Por'!B20+'[1]MOW Szkl.Por'!B20+'[1]PPPP Kowary'!B20+'[1]PPP Szkl.Por.'!B20+'[1]ZSO iMS Szklarska Por.'!B20+'[1]ZSS Miłków'!B20+'[1]ZST i L Piechowice'!B20</f>
        <v>8.08</v>
      </c>
      <c r="C24" s="22">
        <f>'[1]DWDz Szkl.Por'!C20+'[1]MOW Szkl.Por'!C20+'[1]PPPP Kowary'!C20+'[1]PPP Szkl.Por.'!C20+'[1]ZSO iMS Szklarska Por.'!C20+'[1]ZSS Miłków'!C20+'[1]ZST i L Piechowice'!C20</f>
        <v>20.849999999999998</v>
      </c>
      <c r="D24" s="22">
        <f>'[1]DWDz Szkl.Por'!D20+'[1]MOW Szkl.Por'!D20+'[1]PPPP Kowary'!D20+'[1]PPP Szkl.Por.'!D20+'[1]ZSO iMS Szklarska Por.'!D20+'[1]ZSS Miłków'!D20+'[1]ZST i L Piechowice'!D20</f>
        <v>52.860000000000007</v>
      </c>
      <c r="E24" s="22">
        <f>'[1]DWDz Szkl.Por'!E20+'[1]MOW Szkl.Por'!E20+'[1]PPPP Kowary'!E20+'[1]PPP Szkl.Por.'!E20+'[1]ZSO iMS Szklarska Por.'!E20+'[1]ZSS Miłków'!E20+'[1]ZST i L Piechowice'!E20</f>
        <v>45.070000000000007</v>
      </c>
      <c r="F24" s="23">
        <f t="shared" si="0"/>
        <v>4</v>
      </c>
      <c r="G24" s="24"/>
      <c r="H24" s="24"/>
      <c r="I24" s="25">
        <f t="shared" si="1"/>
        <v>126.86000000000001</v>
      </c>
      <c r="P24" s="28">
        <f>'[2]SPAWOZDANIE Zbiorcze'!$F$16</f>
        <v>9.31</v>
      </c>
      <c r="Q24" s="28">
        <f>'[2]SPAWOZDANIE Zbiorcze'!$F$17</f>
        <v>19.95</v>
      </c>
      <c r="R24" s="27">
        <f>'[2]SPAWOZDANIE Zbiorcze'!$F$18</f>
        <v>51.18</v>
      </c>
      <c r="S24" s="27">
        <f>'[2]SPAWOZDANIE Zbiorcze'!$F$19</f>
        <v>46.65</v>
      </c>
    </row>
    <row r="25" spans="1:19">
      <c r="A25" s="21" t="s">
        <v>40</v>
      </c>
      <c r="B25" s="22">
        <f>'[1]DWDz Szkl.Por'!B21+'[1]MOW Szkl.Por'!B21+'[1]PPPP Kowary'!B21+'[1]PPP Szkl.Por.'!B21+'[1]ZSO iMS Szklarska Por.'!B21+'[1]ZSS Miłków'!B21+'[1]ZST i L Piechowice'!B21</f>
        <v>9.39</v>
      </c>
      <c r="C25" s="22">
        <f>'[1]DWDz Szkl.Por'!C21+'[1]MOW Szkl.Por'!C21+'[1]PPPP Kowary'!C21+'[1]PPP Szkl.Por.'!C21+'[1]ZSO iMS Szklarska Por.'!C21+'[1]ZSS Miłków'!C21+'[1]ZST i L Piechowice'!C21</f>
        <v>20.03</v>
      </c>
      <c r="D25" s="22">
        <f>'[1]DWDz Szkl.Por'!D21+'[1]MOW Szkl.Por'!D21+'[1]PPPP Kowary'!D21+'[1]PPP Szkl.Por.'!D21+'[1]ZSO iMS Szklarska Por.'!D21+'[1]ZSS Miłków'!D21+'[1]ZST i L Piechowice'!D21</f>
        <v>51.629999999999995</v>
      </c>
      <c r="E25" s="22">
        <f>'[1]DWDz Szkl.Por'!E21+'[1]MOW Szkl.Por'!E21+'[1]PPPP Kowary'!E21+'[1]PPP Szkl.Por.'!E21+'[1]ZSO iMS Szklarska Por.'!E21+'[1]ZSS Miłków'!E21+'[1]ZST i L Piechowice'!E21</f>
        <v>47.870000000000005</v>
      </c>
      <c r="F25" s="23">
        <f t="shared" si="0"/>
        <v>4</v>
      </c>
      <c r="G25" s="24"/>
      <c r="H25" s="24"/>
      <c r="I25" s="25">
        <f t="shared" si="1"/>
        <v>128.92000000000002</v>
      </c>
    </row>
    <row r="26" spans="1:19">
      <c r="A26" s="21" t="s">
        <v>41</v>
      </c>
      <c r="B26" s="22">
        <f>'[1]DWDz Szkl.Por'!B22+'[1]MOW Szkl.Por'!B22+'[1]PPPP Kowary'!B22+'[1]PPP Szkl.Por.'!B22+'[1]ZSO iMS Szklarska Por.'!B22+'[1]ZSS Miłków'!B22+'[1]ZST i L Piechowice'!B22</f>
        <v>9.3000000000000007</v>
      </c>
      <c r="C26" s="22">
        <f>'[1]DWDz Szkl.Por'!C22+'[1]MOW Szkl.Por'!C22+'[1]PPPP Kowary'!C22+'[1]PPP Szkl.Por.'!C22+'[1]ZSO iMS Szklarska Por.'!C22+'[1]ZSS Miłków'!C22+'[1]ZST i L Piechowice'!C22</f>
        <v>19.88</v>
      </c>
      <c r="D26" s="22">
        <f>'[1]DWDz Szkl.Por'!D22+'[1]MOW Szkl.Por'!D22+'[1]PPPP Kowary'!D22+'[1]PPP Szkl.Por.'!D22+'[1]ZSO iMS Szklarska Por.'!D22+'[1]ZSS Miłków'!D22+'[1]ZST i L Piechowice'!D22</f>
        <v>51.379999999999995</v>
      </c>
      <c r="E26" s="22">
        <f>'[1]DWDz Szkl.Por'!E22+'[1]MOW Szkl.Por'!E22+'[1]PPPP Kowary'!E22+'[1]PPP Szkl.Por.'!E22+'[1]ZSO iMS Szklarska Por.'!E22+'[1]ZSS Miłków'!E22+'[1]ZST i L Piechowice'!E22</f>
        <v>46.56</v>
      </c>
      <c r="F26" s="23">
        <f t="shared" si="0"/>
        <v>4</v>
      </c>
      <c r="G26" s="24"/>
      <c r="H26" s="24"/>
      <c r="I26" s="25">
        <f t="shared" si="1"/>
        <v>127.12</v>
      </c>
    </row>
    <row r="27" spans="1:19">
      <c r="A27" s="21" t="s">
        <v>42</v>
      </c>
      <c r="B27" s="22">
        <f>'[1]DWDz Szkl.Por'!B23+'[1]MOW Szkl.Por'!B23+'[1]PPPP Kowary'!B23+'[1]PPP Szkl.Por.'!B23+'[1]ZSO iMS Szklarska Por.'!B23+'[1]ZSS Miłków'!B23+'[1]ZST i L Piechowice'!B23</f>
        <v>9.7100000000000009</v>
      </c>
      <c r="C27" s="22">
        <f>'[1]DWDz Szkl.Por'!C23+'[1]MOW Szkl.Por'!C23+'[1]PPPP Kowary'!C23+'[1]PPP Szkl.Por.'!C23+'[1]ZSO iMS Szklarska Por.'!C23+'[1]ZSS Miłków'!C23+'[1]ZST i L Piechowice'!C23</f>
        <v>19.829999999999998</v>
      </c>
      <c r="D27" s="22">
        <f>'[1]DWDz Szkl.Por'!D23+'[1]MOW Szkl.Por'!D23+'[1]PPPP Kowary'!D23+'[1]PPP Szkl.Por.'!D23+'[1]ZSO iMS Szklarska Por.'!D23+'[1]ZSS Miłków'!D23+'[1]ZST i L Piechowice'!D23</f>
        <v>50.97</v>
      </c>
      <c r="E27" s="22">
        <f>'[1]DWDz Szkl.Por'!E23+'[1]MOW Szkl.Por'!E23+'[1]PPPP Kowary'!E23+'[1]PPP Szkl.Por.'!E23+'[1]ZSO iMS Szklarska Por.'!E23+'[1]ZSS Miłków'!E23+'[1]ZST i L Piechowice'!E23</f>
        <v>46.2</v>
      </c>
      <c r="F27" s="23">
        <f t="shared" si="0"/>
        <v>4</v>
      </c>
      <c r="G27" s="24"/>
      <c r="H27" s="24"/>
      <c r="I27" s="25">
        <f t="shared" si="1"/>
        <v>126.71</v>
      </c>
      <c r="P27" t="s">
        <v>43</v>
      </c>
    </row>
    <row r="28" spans="1:19">
      <c r="A28" s="21" t="s">
        <v>44</v>
      </c>
      <c r="B28" s="22">
        <f>'[1]DWDz Szkl.Por'!B24+'[1]MOW Szkl.Por'!B24+'[1]PPPP Kowary'!B24+'[1]PPP Szkl.Por.'!B24+'[1]ZSO iMS Szklarska Por.'!B24+'[1]ZSS Miłków'!B24+'[1]ZST i L Piechowice'!B24</f>
        <v>8.82</v>
      </c>
      <c r="C28" s="22">
        <f>'[1]DWDz Szkl.Por'!C24+'[1]MOW Szkl.Por'!C24+'[1]PPPP Kowary'!C24+'[1]PPP Szkl.Por.'!C24+'[1]ZSO iMS Szklarska Por.'!C24+'[1]ZSS Miłków'!C24+'[1]ZST i L Piechowice'!C24</f>
        <v>20.07</v>
      </c>
      <c r="D28" s="22">
        <f>'[1]DWDz Szkl.Por'!D24+'[1]MOW Szkl.Por'!D24+'[1]PPPP Kowary'!D24+'[1]PPP Szkl.Por.'!D24+'[1]ZSO iMS Szklarska Por.'!D24+'[1]ZSS Miłków'!D24+'[1]ZST i L Piechowice'!D24</f>
        <v>50.730000000000004</v>
      </c>
      <c r="E28" s="22">
        <f>'[1]DWDz Szkl.Por'!E24+'[1]MOW Szkl.Por'!E24+'[1]PPPP Kowary'!E24+'[1]PPP Szkl.Por.'!E24+'[1]ZSO iMS Szklarska Por.'!E24+'[1]ZSS Miłków'!E24+'[1]ZST i L Piechowice'!E24</f>
        <v>45.97</v>
      </c>
      <c r="F28" s="23">
        <f t="shared" si="0"/>
        <v>4</v>
      </c>
      <c r="G28" s="24"/>
      <c r="H28" s="24"/>
      <c r="I28" s="25">
        <f t="shared" si="1"/>
        <v>125.59</v>
      </c>
    </row>
    <row r="29" spans="1:19" s="1" customFormat="1">
      <c r="A29" s="29" t="s">
        <v>45</v>
      </c>
      <c r="B29" s="30">
        <f>SUM(B17:B24)/8</f>
        <v>8.7675000000000001</v>
      </c>
      <c r="C29" s="30">
        <f t="shared" ref="C29:E29" si="2">SUM(C17:C24)/8</f>
        <v>22.228749999999998</v>
      </c>
      <c r="D29" s="30">
        <f t="shared" si="2"/>
        <v>55.456250000000004</v>
      </c>
      <c r="E29" s="30">
        <f t="shared" si="2"/>
        <v>46.248750000000001</v>
      </c>
      <c r="F29" s="31"/>
      <c r="G29" s="32"/>
      <c r="H29" s="32"/>
      <c r="I29" s="158">
        <f>B31+C31+D31+E31</f>
        <v>130.82916666666668</v>
      </c>
      <c r="P29" s="33">
        <f>SUM(B17:B24)/8</f>
        <v>8.7675000000000001</v>
      </c>
      <c r="Q29" s="33">
        <f>SUM(C17:C24)/8</f>
        <v>22.228749999999998</v>
      </c>
      <c r="R29" s="34">
        <f>SUM(D17:D24)/8</f>
        <v>55.456250000000004</v>
      </c>
      <c r="S29" s="34">
        <f>SUM(E17:E24)/8</f>
        <v>46.248750000000001</v>
      </c>
    </row>
    <row r="30" spans="1:19" s="1" customFormat="1">
      <c r="A30" s="29" t="s">
        <v>46</v>
      </c>
      <c r="B30" s="30">
        <f>SUM(B25:B28)/4</f>
        <v>9.3049999999999997</v>
      </c>
      <c r="C30" s="30">
        <f t="shared" ref="C30:E30" si="3">SUM(C25:C28)/4</f>
        <v>19.952500000000001</v>
      </c>
      <c r="D30" s="30">
        <f t="shared" si="3"/>
        <v>51.177499999999995</v>
      </c>
      <c r="E30" s="30">
        <f t="shared" si="3"/>
        <v>46.65</v>
      </c>
      <c r="F30" s="31"/>
      <c r="G30" s="32"/>
      <c r="H30" s="32"/>
      <c r="I30" s="158"/>
      <c r="P30" s="34">
        <f>SUM(B25:B28)/4</f>
        <v>9.3049999999999997</v>
      </c>
      <c r="Q30" s="34">
        <f>SUM(C25:C28)/4</f>
        <v>19.952500000000001</v>
      </c>
      <c r="R30" s="33">
        <f>SUM(D25:D28)/4</f>
        <v>51.177499999999995</v>
      </c>
      <c r="S30" s="34">
        <f>SUM(E25:E28)/4</f>
        <v>46.65</v>
      </c>
    </row>
    <row r="31" spans="1:19">
      <c r="A31" s="35" t="s">
        <v>47</v>
      </c>
      <c r="B31" s="30">
        <f>SUM(B17:B28)/12</f>
        <v>8.9466666666666654</v>
      </c>
      <c r="C31" s="30">
        <f t="shared" ref="C31:E31" si="4">SUM(C17:C28)/12</f>
        <v>21.47</v>
      </c>
      <c r="D31" s="30">
        <f t="shared" si="4"/>
        <v>54.030000000000008</v>
      </c>
      <c r="E31" s="30">
        <f t="shared" si="4"/>
        <v>46.3825</v>
      </c>
      <c r="F31" s="31"/>
      <c r="G31" s="19"/>
      <c r="H31" s="19"/>
      <c r="I31" s="158"/>
      <c r="P31" s="34">
        <f>SUM(B17:B28)/12</f>
        <v>8.9466666666666654</v>
      </c>
      <c r="Q31" s="34">
        <f>SUM(C17:C28)/12</f>
        <v>21.47</v>
      </c>
      <c r="R31" s="33">
        <f>SUM(D17:D28)/12</f>
        <v>54.030000000000008</v>
      </c>
      <c r="S31" s="34">
        <f>SUM(E17:E28)/12</f>
        <v>46.3825</v>
      </c>
    </row>
    <row r="32" spans="1:19" ht="12.75" customHeight="1">
      <c r="A32" s="36"/>
      <c r="B32" s="37"/>
      <c r="C32" s="37"/>
      <c r="D32" s="37"/>
      <c r="E32" s="37"/>
      <c r="F32" s="38"/>
    </row>
    <row r="33" spans="1:11" ht="12.75" hidden="1" customHeight="1">
      <c r="A33" s="39" t="s">
        <v>48</v>
      </c>
      <c r="D33" s="3" t="s">
        <v>49</v>
      </c>
      <c r="E33" s="40">
        <f>B31+C31+D31+E31</f>
        <v>130.82916666666668</v>
      </c>
    </row>
    <row r="34" spans="1:11" ht="12.75" hidden="1" customHeight="1">
      <c r="A34" s="41"/>
      <c r="E34" s="39">
        <v>181.99</v>
      </c>
    </row>
    <row r="35" spans="1:11" ht="12.75" hidden="1" customHeight="1">
      <c r="A35" s="41"/>
      <c r="E35" s="39">
        <f>E34-E33</f>
        <v>51.160833333333329</v>
      </c>
    </row>
    <row r="36" spans="1:11" ht="12.75" hidden="1" customHeight="1">
      <c r="A36" s="41"/>
    </row>
    <row r="37" spans="1:11" ht="12.75" hidden="1" customHeight="1">
      <c r="A37" s="41"/>
      <c r="E37" s="39"/>
    </row>
    <row r="38" spans="1:11" ht="12.75" hidden="1" customHeight="1">
      <c r="A38" s="41"/>
      <c r="E38" s="39"/>
    </row>
    <row r="39" spans="1:11" ht="12.75" hidden="1" customHeight="1">
      <c r="A39" s="41"/>
      <c r="E39" s="39"/>
    </row>
    <row r="40" spans="1:11" ht="12.75" hidden="1" customHeight="1">
      <c r="A40" s="41"/>
      <c r="E40" s="39"/>
    </row>
    <row r="41" spans="1:11" ht="12.75" hidden="1" customHeight="1">
      <c r="A41" s="41"/>
      <c r="E41" s="39"/>
    </row>
    <row r="42" spans="1:11" ht="12.75" hidden="1" customHeight="1">
      <c r="A42" s="41"/>
      <c r="E42" s="39"/>
    </row>
    <row r="43" spans="1:11" ht="8.25" customHeight="1">
      <c r="A43" s="41"/>
      <c r="E43" s="39"/>
    </row>
    <row r="44" spans="1:11" ht="42" customHeight="1">
      <c r="A44" s="159" t="s">
        <v>50</v>
      </c>
      <c r="B44" s="159"/>
      <c r="C44" s="159"/>
      <c r="D44" s="159"/>
      <c r="E44" s="159"/>
      <c r="F44" s="159"/>
      <c r="G44" s="159"/>
      <c r="H44" s="159"/>
      <c r="I44" s="159"/>
    </row>
    <row r="45" spans="1:11" ht="9.75" customHeight="1">
      <c r="A45" s="159"/>
      <c r="B45" s="159"/>
      <c r="C45" s="159"/>
      <c r="D45" s="159"/>
      <c r="E45" s="159"/>
      <c r="F45" s="159"/>
      <c r="G45" s="159"/>
      <c r="H45" s="159"/>
      <c r="I45" s="159"/>
    </row>
    <row r="46" spans="1:11">
      <c r="A46" s="42"/>
      <c r="B46" s="42"/>
      <c r="C46" s="42"/>
      <c r="D46" s="42"/>
      <c r="E46" s="42"/>
    </row>
    <row r="47" spans="1:11" ht="12.95" customHeight="1">
      <c r="A47" s="160" t="s">
        <v>51</v>
      </c>
      <c r="B47" s="161" t="s">
        <v>26</v>
      </c>
      <c r="C47" s="161"/>
      <c r="D47" s="161"/>
      <c r="E47" s="161"/>
      <c r="F47" s="32"/>
      <c r="G47" s="32"/>
      <c r="H47" s="32"/>
      <c r="I47" s="43"/>
    </row>
    <row r="48" spans="1:11" ht="24">
      <c r="A48" s="160"/>
      <c r="B48" s="44" t="s">
        <v>27</v>
      </c>
      <c r="C48" s="44" t="s">
        <v>28</v>
      </c>
      <c r="D48" s="44" t="s">
        <v>29</v>
      </c>
      <c r="E48" s="44" t="s">
        <v>30</v>
      </c>
      <c r="F48" s="32"/>
      <c r="G48" s="32"/>
      <c r="H48" s="32">
        <v>976070.25</v>
      </c>
      <c r="I48" s="43" t="s">
        <v>52</v>
      </c>
      <c r="K48" t="s">
        <v>53</v>
      </c>
    </row>
    <row r="49" spans="1:14" ht="30" customHeight="1">
      <c r="A49" s="45" t="s">
        <v>54</v>
      </c>
      <c r="B49" s="46">
        <f>[1]Zbiorczo!B50</f>
        <v>316152.58</v>
      </c>
      <c r="C49" s="46">
        <f>[1]Zbiorczo!C50</f>
        <v>894592.47</v>
      </c>
      <c r="D49" s="46">
        <f>[1]Zbiorczo!D50</f>
        <v>2744989.07</v>
      </c>
      <c r="E49" s="46">
        <f>[1]Zbiorczo!E50</f>
        <v>2947235.68</v>
      </c>
      <c r="F49" s="47"/>
      <c r="G49" s="47"/>
      <c r="H49" s="47">
        <v>198159.65</v>
      </c>
      <c r="I49" s="48">
        <f>B49+C49+D49+E49</f>
        <v>6902969.8000000007</v>
      </c>
      <c r="J49" s="28">
        <f>'[1]ZSO Kowary'!B51+'[1]ZST i L Piechowice'!B51+'[1]MOW Szkl.Por'!B51+'[1]ZSS Miłków'!B51+'[1]DWDz Szkl.Por'!B35+'[1]ZSO iMS Szklarska Por.'!B35+'[1]PPPP Kowary'!B35+'[1]PPP Szkl.Por.'!B35+'[1]Dom Dziecka Sz.Por.'!B35</f>
        <v>170469.96000000002</v>
      </c>
      <c r="K49" s="28">
        <f>'[1]ZSO Kowary'!C51+'[1]ZST i L Piechowice'!C51+'[1]MOW Szkl.Por'!C51+'[1]ZSS Miłków'!C51+'[1]DWDz Szkl.Por'!C35+'[1]ZSO iMS Szklarska Por.'!C35+'[1]PPPP Kowary'!C35+'[1]PPP Szkl.Por.'!C35+'[1]Dom Dziecka Sz.Por.'!C35</f>
        <v>287749.87</v>
      </c>
      <c r="L49" s="28">
        <f>'[1]ZSO Kowary'!D51+'[1]ZST i L Piechowice'!D51+'[1]MOW Szkl.Por'!D51+'[1]ZSS Miłków'!D51+'[1]DWDz Szkl.Por'!D35+'[1]ZSO iMS Szklarska Por.'!D35+'[1]PPPP Kowary'!D35+'[1]PPP Szkl.Por.'!D35+'[1]Dom Dziecka Sz.Por.'!D35</f>
        <v>1224159.98</v>
      </c>
      <c r="M49" s="28">
        <f>'[1]ZSO Kowary'!E51+'[1]ZST i L Piechowice'!E51+'[1]MOW Szkl.Por'!E51+'[1]ZSS Miłków'!E51+'[1]DWDz Szkl.Por'!E35+'[1]ZSO iMS Szklarska Por.'!E35+'[1]PPPP Kowary'!E35+'[1]PPP Szkl.Por.'!E35+'[1]Dom Dziecka Sz.Por.'!E35</f>
        <v>2081515.7900000003</v>
      </c>
      <c r="N49" s="28">
        <f>SUM(J49:M49)</f>
        <v>3763895.6000000006</v>
      </c>
    </row>
    <row r="50" spans="1:14" ht="33" customHeight="1">
      <c r="A50" s="49" t="s">
        <v>55</v>
      </c>
      <c r="B50" s="46">
        <f>[1]Zbiorczo!B51</f>
        <v>232463.75</v>
      </c>
      <c r="C50" s="46">
        <f>[1]Zbiorczo!C51</f>
        <v>547815.13</v>
      </c>
      <c r="D50" s="46">
        <f>[1]Zbiorczo!D51</f>
        <v>1553370.8</v>
      </c>
      <c r="E50" s="46">
        <f>[1]Zbiorczo!E51</f>
        <v>1723677.48</v>
      </c>
      <c r="F50" s="50"/>
      <c r="G50" s="50"/>
      <c r="H50" s="50">
        <v>673815.31</v>
      </c>
      <c r="I50" s="50">
        <f>B50+C50+D50+E50</f>
        <v>4057327.16</v>
      </c>
      <c r="J50" s="28">
        <f>'[1]ZSO Kowary'!B52+'[1]ZST i L Piechowice'!B52+'[1]MOW Szkl.Por'!B52+'[1]ZSS Miłków'!B52+'[1]DWDz Szkl.Por'!B36+'[1]ZSO iMS Szklarska Por.'!B36+'[1]PPPP Kowary'!B36+'[1]PPP Szkl.Por.'!B36+'[1]Dom Dziecka Sz.Por.'!B36</f>
        <v>132821.99</v>
      </c>
      <c r="K50" s="28">
        <f>'[1]ZSO Kowary'!C52+'[1]ZST i L Piechowice'!C52+'[1]MOW Szkl.Por'!C52+'[1]ZSS Miłków'!C52+'[1]DWDz Szkl.Por'!C36+'[1]ZSO iMS Szklarska Por.'!C36+'[1]PPPP Kowary'!C36+'[1]PPP Szkl.Por.'!C36+'[1]Dom Dziecka Sz.Por.'!C36</f>
        <v>206615.38999999996</v>
      </c>
      <c r="L50" s="28">
        <f>'[1]ZSO Kowary'!D52+'[1]ZST i L Piechowice'!D52+'[1]MOW Szkl.Por'!D52+'[1]ZSS Miłków'!D52+'[1]DWDz Szkl.Por'!D36+'[1]ZSO iMS Szklarska Por.'!D36+'[1]PPPP Kowary'!D36+'[1]PPP Szkl.Por.'!D36+'[1]Dom Dziecka Sz.Por.'!D36</f>
        <v>754180.07000000007</v>
      </c>
      <c r="M50" s="28">
        <f>'[1]ZSO Kowary'!E52+'[1]ZST i L Piechowice'!E52+'[1]MOW Szkl.Por'!E52+'[1]ZSS Miłków'!E52+'[1]DWDz Szkl.Por'!E36+'[1]ZSO iMS Szklarska Por.'!E36+'[1]PPPP Kowary'!E36+'[1]PPP Szkl.Por.'!E36+'[1]Dom Dziecka Sz.Por.'!E36</f>
        <v>1197134.4499999997</v>
      </c>
    </row>
    <row r="51" spans="1:14" ht="39" customHeight="1">
      <c r="A51" s="49" t="s">
        <v>56</v>
      </c>
      <c r="B51" s="46">
        <f>[1]Zbiorczo!B52</f>
        <v>83688.83</v>
      </c>
      <c r="C51" s="46">
        <f>[1]Zbiorczo!C52</f>
        <v>346777.34</v>
      </c>
      <c r="D51" s="46">
        <f>[1]Zbiorczo!D52</f>
        <v>1191618.2699999998</v>
      </c>
      <c r="E51" s="46">
        <f>[1]Zbiorczo!E52</f>
        <v>1223558.2000000002</v>
      </c>
      <c r="F51" s="50"/>
      <c r="G51" s="50"/>
      <c r="H51" s="50">
        <v>274663.73</v>
      </c>
      <c r="I51" s="51">
        <f>B51+C51+D51+E51</f>
        <v>2845642.64</v>
      </c>
      <c r="J51" s="28">
        <f>'[1]ZSO Kowary'!B53+'[1]ZST i L Piechowice'!B53+'[1]MOW Szkl.Por'!B53+'[1]ZSS Miłków'!B53+'[1]DWDz Szkl.Por'!B37+'[1]ZSO iMS Szklarska Por.'!B37+'[1]PPPP Kowary'!B37+'[1]PPP Szkl.Por.'!B37+'[1]Dom Dziecka Sz.Por.'!B37</f>
        <v>37647.97</v>
      </c>
      <c r="K51" s="28">
        <f>'[1]ZSO Kowary'!C53+'[1]ZST i L Piechowice'!C53+'[1]MOW Szkl.Por'!C53+'[1]ZSS Miłków'!C53+'[1]DWDz Szkl.Por'!C37+'[1]ZSO iMS Szklarska Por.'!C37+'[1]PPPP Kowary'!C37+'[1]PPP Szkl.Por.'!C37+'[1]Dom Dziecka Sz.Por.'!C37</f>
        <v>82063.41</v>
      </c>
      <c r="L51" s="28">
        <f>'[1]ZSO Kowary'!D53+'[1]ZST i L Piechowice'!D53+'[1]MOW Szkl.Por'!D53+'[1]ZSS Miłków'!D53+'[1]DWDz Szkl.Por'!D37+'[1]ZSO iMS Szklarska Por.'!D37+'[1]PPPP Kowary'!D37+'[1]PPP Szkl.Por.'!D37+'[1]Dom Dziecka Sz.Por.'!D37</f>
        <v>462551.42</v>
      </c>
      <c r="M51" s="28">
        <f>'[1]ZSO Kowary'!E53+'[1]ZST i L Piechowice'!E53+'[1]MOW Szkl.Por'!E53+'[1]ZSS Miłków'!E53+'[1]DWDz Szkl.Por'!E37+'[1]ZSO iMS Szklarska Por.'!E37+'[1]PPPP Kowary'!E37+'[1]PPP Szkl.Por.'!E37+'[1]Dom Dziecka Sz.Por.'!E37</f>
        <v>880965.94000000006</v>
      </c>
    </row>
    <row r="52" spans="1:14" hidden="1">
      <c r="A52" s="52" t="s">
        <v>57</v>
      </c>
      <c r="B52" s="53"/>
      <c r="C52" s="54"/>
      <c r="D52" s="54"/>
      <c r="E52" s="55"/>
      <c r="F52" s="39"/>
      <c r="G52" s="39"/>
      <c r="H52" s="39">
        <v>108430.89</v>
      </c>
      <c r="I52" s="56"/>
    </row>
    <row r="53" spans="1:14" hidden="1">
      <c r="A53" s="57" t="s">
        <v>58</v>
      </c>
      <c r="B53" s="58">
        <f>[1]Zbiorczo!B54</f>
        <v>16560.669999999998</v>
      </c>
      <c r="C53" s="58">
        <f>[1]Zbiorczo!C54</f>
        <v>59514.02</v>
      </c>
      <c r="D53" s="58">
        <f>[1]Zbiorczo!D54</f>
        <v>251736.36</v>
      </c>
      <c r="E53" s="58">
        <f>[1]Zbiorczo!E54</f>
        <v>327796.13000000006</v>
      </c>
      <c r="F53" s="39"/>
      <c r="G53" s="39"/>
      <c r="H53" s="39">
        <v>109019.21</v>
      </c>
      <c r="I53" s="59">
        <f t="shared" ref="I53:I74" si="5">B53+C53+D53+E53</f>
        <v>655607.18000000005</v>
      </c>
    </row>
    <row r="54" spans="1:14" ht="25.5" hidden="1">
      <c r="A54" s="57" t="s">
        <v>59</v>
      </c>
      <c r="B54" s="58">
        <f>[1]Zbiorczo!B55</f>
        <v>0</v>
      </c>
      <c r="C54" s="58">
        <f>[1]Zbiorczo!C55</f>
        <v>0</v>
      </c>
      <c r="D54" s="58">
        <f>[1]Zbiorczo!D55</f>
        <v>44416.67</v>
      </c>
      <c r="E54" s="58">
        <f>[1]Zbiorczo!E55</f>
        <v>103853.41</v>
      </c>
      <c r="F54" s="39"/>
      <c r="G54" s="39"/>
      <c r="H54" s="39">
        <v>205811.9</v>
      </c>
      <c r="I54" s="59">
        <f t="shared" si="5"/>
        <v>148270.08000000002</v>
      </c>
    </row>
    <row r="55" spans="1:14" hidden="1">
      <c r="A55" s="57" t="s">
        <v>60</v>
      </c>
      <c r="B55" s="58">
        <f>[1]Zbiorczo!B56</f>
        <v>0</v>
      </c>
      <c r="C55" s="58">
        <f>[1]Zbiorczo!C56</f>
        <v>0</v>
      </c>
      <c r="D55" s="58">
        <f>[1]Zbiorczo!D56</f>
        <v>5045.58</v>
      </c>
      <c r="E55" s="58">
        <f>[1]Zbiorczo!E56</f>
        <v>2710.16</v>
      </c>
      <c r="F55" s="39"/>
      <c r="G55" s="39"/>
      <c r="H55" s="39">
        <v>75200.44</v>
      </c>
      <c r="I55" s="59">
        <f t="shared" si="5"/>
        <v>7755.74</v>
      </c>
    </row>
    <row r="56" spans="1:14" hidden="1">
      <c r="A56" s="57" t="s">
        <v>61</v>
      </c>
      <c r="B56" s="58">
        <f>[1]Zbiorczo!B57</f>
        <v>1254</v>
      </c>
      <c r="C56" s="58">
        <f>[1]Zbiorczo!C57</f>
        <v>7454.01</v>
      </c>
      <c r="D56" s="58">
        <f>[1]Zbiorczo!D57</f>
        <v>15118.199999999999</v>
      </c>
      <c r="E56" s="58">
        <f>[1]Zbiorczo!E57</f>
        <v>16146.529999999999</v>
      </c>
      <c r="F56" s="39"/>
      <c r="G56" s="39"/>
      <c r="H56" s="60">
        <f>SUM(H48:H55)</f>
        <v>2621171.38</v>
      </c>
      <c r="I56" s="59">
        <f t="shared" si="5"/>
        <v>39972.74</v>
      </c>
    </row>
    <row r="57" spans="1:14" ht="25.5" hidden="1">
      <c r="A57" s="57" t="s">
        <v>62</v>
      </c>
      <c r="B57" s="58">
        <f>[1]Zbiorczo!B58</f>
        <v>0</v>
      </c>
      <c r="C57" s="58">
        <f>[1]Zbiorczo!C58</f>
        <v>0</v>
      </c>
      <c r="D57" s="58">
        <f>[1]Zbiorczo!D58</f>
        <v>0</v>
      </c>
      <c r="E57" s="58">
        <f>[1]Zbiorczo!E58</f>
        <v>0</v>
      </c>
      <c r="F57" s="39"/>
      <c r="G57" s="39"/>
      <c r="H57" s="39"/>
      <c r="I57" s="59">
        <f t="shared" si="5"/>
        <v>0</v>
      </c>
    </row>
    <row r="58" spans="1:14" hidden="1">
      <c r="A58" s="57" t="s">
        <v>63</v>
      </c>
      <c r="B58" s="58">
        <f>[1]Zbiorczo!B59</f>
        <v>0</v>
      </c>
      <c r="C58" s="58">
        <f>[1]Zbiorczo!C59</f>
        <v>0</v>
      </c>
      <c r="D58" s="58">
        <f>[1]Zbiorczo!D59</f>
        <v>0</v>
      </c>
      <c r="E58" s="58">
        <f>[1]Zbiorczo!E59</f>
        <v>892.47</v>
      </c>
      <c r="F58" s="39"/>
      <c r="G58" s="39"/>
      <c r="H58" s="39"/>
      <c r="I58" s="59">
        <f t="shared" si="5"/>
        <v>892.47</v>
      </c>
    </row>
    <row r="59" spans="1:14" hidden="1">
      <c r="A59" s="57" t="s">
        <v>64</v>
      </c>
      <c r="B59" s="58">
        <f>[1]Zbiorczo!B60</f>
        <v>17899.599999999999</v>
      </c>
      <c r="C59" s="58">
        <f>[1]Zbiorczo!C60</f>
        <v>47940.29</v>
      </c>
      <c r="D59" s="58">
        <f>[1]Zbiorczo!D60</f>
        <v>112269.61</v>
      </c>
      <c r="E59" s="58">
        <f>[1]Zbiorczo!E60</f>
        <v>46371.759999999995</v>
      </c>
      <c r="F59" s="39"/>
      <c r="G59" s="39"/>
      <c r="H59" s="39"/>
      <c r="I59" s="59">
        <f t="shared" si="5"/>
        <v>224481.26</v>
      </c>
    </row>
    <row r="60" spans="1:14" hidden="1">
      <c r="A60" s="57" t="s">
        <v>65</v>
      </c>
      <c r="B60" s="58">
        <f>[1]Zbiorczo!B61</f>
        <v>520</v>
      </c>
      <c r="C60" s="58">
        <f>[1]Zbiorczo!C61</f>
        <v>1560</v>
      </c>
      <c r="D60" s="58">
        <f>[1]Zbiorczo!D61</f>
        <v>8060</v>
      </c>
      <c r="E60" s="58">
        <f>[1]Zbiorczo!E61</f>
        <v>7336</v>
      </c>
      <c r="F60" s="39"/>
      <c r="G60" s="39"/>
      <c r="H60" s="39"/>
      <c r="I60" s="59">
        <f t="shared" si="5"/>
        <v>17476</v>
      </c>
    </row>
    <row r="61" spans="1:14" ht="25.5" hidden="1">
      <c r="A61" s="57" t="s">
        <v>66</v>
      </c>
      <c r="B61" s="58">
        <f>[1]Zbiorczo!B62</f>
        <v>4311.68</v>
      </c>
      <c r="C61" s="58">
        <f>[1]Zbiorczo!C62</f>
        <v>6630.18</v>
      </c>
      <c r="D61" s="58">
        <f>[1]Zbiorczo!D62</f>
        <v>17815.849999999999</v>
      </c>
      <c r="E61" s="58">
        <f>[1]Zbiorczo!E62</f>
        <v>6591.6900000000005</v>
      </c>
      <c r="F61" s="39"/>
      <c r="G61" s="39"/>
      <c r="H61" s="39"/>
      <c r="I61" s="59">
        <f t="shared" si="5"/>
        <v>35349.4</v>
      </c>
    </row>
    <row r="62" spans="1:14" hidden="1">
      <c r="A62" s="57" t="s">
        <v>67</v>
      </c>
      <c r="B62" s="58">
        <f>[1]Zbiorczo!B63</f>
        <v>3914.66</v>
      </c>
      <c r="C62" s="58">
        <f>[1]Zbiorczo!C63</f>
        <v>7150.65</v>
      </c>
      <c r="D62" s="58">
        <f>[1]Zbiorczo!D63</f>
        <v>29810.67</v>
      </c>
      <c r="E62" s="58">
        <f>[1]Zbiorczo!E63</f>
        <v>85481.31</v>
      </c>
      <c r="F62" s="39"/>
      <c r="G62" s="39"/>
      <c r="H62" s="39"/>
      <c r="I62" s="59">
        <f t="shared" si="5"/>
        <v>126357.29</v>
      </c>
    </row>
    <row r="63" spans="1:14" hidden="1">
      <c r="A63" s="57" t="s">
        <v>68</v>
      </c>
      <c r="B63" s="58">
        <f>[1]Zbiorczo!B64</f>
        <v>0</v>
      </c>
      <c r="C63" s="58">
        <f>[1]Zbiorczo!C64</f>
        <v>0</v>
      </c>
      <c r="D63" s="58">
        <f>[1]Zbiorczo!D64</f>
        <v>0</v>
      </c>
      <c r="E63" s="58">
        <f>[1]Zbiorczo!E64</f>
        <v>0</v>
      </c>
      <c r="F63" s="39"/>
      <c r="G63" s="39"/>
      <c r="H63" s="39"/>
      <c r="I63" s="59">
        <f t="shared" si="5"/>
        <v>0</v>
      </c>
    </row>
    <row r="64" spans="1:14" ht="25.5" hidden="1">
      <c r="A64" s="57" t="s">
        <v>69</v>
      </c>
      <c r="B64" s="58">
        <f>[1]Zbiorczo!B65</f>
        <v>0</v>
      </c>
      <c r="C64" s="58">
        <f>[1]Zbiorczo!C65</f>
        <v>0</v>
      </c>
      <c r="D64" s="58">
        <f>[1]Zbiorczo!D65</f>
        <v>0</v>
      </c>
      <c r="E64" s="58">
        <f>[1]Zbiorczo!E65</f>
        <v>0</v>
      </c>
      <c r="F64" s="39"/>
      <c r="G64" s="39"/>
      <c r="H64" s="39"/>
      <c r="I64" s="59">
        <f t="shared" si="5"/>
        <v>0</v>
      </c>
    </row>
    <row r="65" spans="1:9" ht="25.5" hidden="1">
      <c r="A65" s="57" t="s">
        <v>70</v>
      </c>
      <c r="B65" s="58">
        <f>[1]Zbiorczo!B66</f>
        <v>2036.17</v>
      </c>
      <c r="C65" s="58">
        <f>[1]Zbiorczo!C66</f>
        <v>14333.07</v>
      </c>
      <c r="D65" s="58">
        <f>[1]Zbiorczo!D66</f>
        <v>42083.919999999991</v>
      </c>
      <c r="E65" s="58">
        <f>[1]Zbiorczo!E66</f>
        <v>29372.180000000004</v>
      </c>
      <c r="F65" s="39"/>
      <c r="G65" s="39"/>
      <c r="H65" s="39"/>
      <c r="I65" s="59">
        <f t="shared" si="5"/>
        <v>87825.34</v>
      </c>
    </row>
    <row r="66" spans="1:9" hidden="1">
      <c r="A66" s="57" t="s">
        <v>71</v>
      </c>
      <c r="B66" s="58">
        <f>[1]Zbiorczo!B67</f>
        <v>0</v>
      </c>
      <c r="C66" s="58">
        <f>[1]Zbiorczo!C67</f>
        <v>0</v>
      </c>
      <c r="D66" s="58">
        <f>[1]Zbiorczo!D67</f>
        <v>0</v>
      </c>
      <c r="E66" s="58">
        <f>[1]Zbiorczo!E67</f>
        <v>0</v>
      </c>
      <c r="F66" s="39"/>
      <c r="G66" s="39"/>
      <c r="H66" s="39"/>
      <c r="I66" s="59">
        <f t="shared" si="5"/>
        <v>0</v>
      </c>
    </row>
    <row r="67" spans="1:9" hidden="1">
      <c r="A67" s="57" t="s">
        <v>72</v>
      </c>
      <c r="B67" s="58">
        <f>[1]Zbiorczo!B68</f>
        <v>0</v>
      </c>
      <c r="C67" s="58">
        <f>[1]Zbiorczo!C68</f>
        <v>2999.01</v>
      </c>
      <c r="D67" s="58">
        <f>[1]Zbiorczo!D68</f>
        <v>13962.73</v>
      </c>
      <c r="E67" s="58">
        <f>[1]Zbiorczo!E68</f>
        <v>41636.86</v>
      </c>
      <c r="F67" s="39"/>
      <c r="G67" s="39"/>
      <c r="H67" s="39"/>
      <c r="I67" s="59">
        <f t="shared" si="5"/>
        <v>58598.6</v>
      </c>
    </row>
    <row r="68" spans="1:9" ht="25.5" hidden="1">
      <c r="A68" s="57" t="s">
        <v>73</v>
      </c>
      <c r="B68" s="58">
        <f>[1]Zbiorczo!B69</f>
        <v>0</v>
      </c>
      <c r="C68" s="58">
        <f>[1]Zbiorczo!C69</f>
        <v>6592</v>
      </c>
      <c r="D68" s="58">
        <f>[1]Zbiorczo!D69</f>
        <v>24883</v>
      </c>
      <c r="E68" s="58">
        <f>[1]Zbiorczo!E69</f>
        <v>21590</v>
      </c>
      <c r="F68" s="39"/>
      <c r="G68" s="39"/>
      <c r="H68" s="39"/>
      <c r="I68" s="59">
        <f t="shared" si="5"/>
        <v>53065</v>
      </c>
    </row>
    <row r="69" spans="1:9" hidden="1">
      <c r="A69" s="57" t="s">
        <v>74</v>
      </c>
      <c r="B69" s="58">
        <f>[1]Zbiorczo!B70</f>
        <v>0</v>
      </c>
      <c r="C69" s="58">
        <f>[1]Zbiorczo!C70</f>
        <v>0</v>
      </c>
      <c r="D69" s="58">
        <f>[1]Zbiorczo!D70</f>
        <v>0</v>
      </c>
      <c r="E69" s="58">
        <f>[1]Zbiorczo!E70</f>
        <v>0</v>
      </c>
      <c r="F69" s="39"/>
      <c r="G69" s="39"/>
      <c r="H69" s="39"/>
      <c r="I69" s="59">
        <f t="shared" si="5"/>
        <v>0</v>
      </c>
    </row>
    <row r="70" spans="1:9" ht="25.5" hidden="1">
      <c r="A70" s="57" t="s">
        <v>75</v>
      </c>
      <c r="B70" s="58">
        <f>[1]Zbiorczo!B71</f>
        <v>0</v>
      </c>
      <c r="C70" s="58">
        <f>[1]Zbiorczo!C71</f>
        <v>0</v>
      </c>
      <c r="D70" s="58">
        <f>[1]Zbiorczo!D71</f>
        <v>61327.86</v>
      </c>
      <c r="E70" s="58">
        <f>[1]Zbiorczo!E71</f>
        <v>0</v>
      </c>
      <c r="F70" s="39"/>
      <c r="G70" s="39"/>
      <c r="H70" s="39"/>
      <c r="I70" s="59">
        <f t="shared" si="5"/>
        <v>61327.86</v>
      </c>
    </row>
    <row r="71" spans="1:9" ht="38.25" hidden="1">
      <c r="A71" s="57" t="s">
        <v>76</v>
      </c>
      <c r="B71" s="58">
        <f>[1]Zbiorczo!B72</f>
        <v>0</v>
      </c>
      <c r="C71" s="58">
        <f>[1]Zbiorczo!C72</f>
        <v>0</v>
      </c>
      <c r="D71" s="58">
        <f>[1]Zbiorczo!D72</f>
        <v>46188</v>
      </c>
      <c r="E71" s="58">
        <f>[1]Zbiorczo!E72</f>
        <v>13481.3</v>
      </c>
      <c r="F71" s="39"/>
      <c r="G71" s="39"/>
      <c r="H71" s="39"/>
      <c r="I71" s="59">
        <f t="shared" si="5"/>
        <v>59669.3</v>
      </c>
    </row>
    <row r="72" spans="1:9" ht="38.25" hidden="1">
      <c r="A72" s="57" t="s">
        <v>77</v>
      </c>
      <c r="B72" s="58">
        <f>[1]Zbiorczo!B73</f>
        <v>2375.41</v>
      </c>
      <c r="C72" s="58">
        <f>[1]Zbiorczo!C73</f>
        <v>28641.48</v>
      </c>
      <c r="D72" s="58">
        <f>[1]Zbiorczo!D73</f>
        <v>26586.9</v>
      </c>
      <c r="E72" s="58">
        <f>[1]Zbiorczo!E73</f>
        <v>5609.3</v>
      </c>
      <c r="F72" s="39"/>
      <c r="G72" s="39"/>
      <c r="H72" s="39"/>
      <c r="I72" s="59">
        <f t="shared" si="5"/>
        <v>63213.090000000004</v>
      </c>
    </row>
    <row r="73" spans="1:9" ht="12.75" hidden="1" customHeight="1">
      <c r="A73" s="57" t="s">
        <v>78</v>
      </c>
      <c r="B73" s="58">
        <f>[1]Zbiorczo!B74</f>
        <v>21164.400000000001</v>
      </c>
      <c r="C73" s="58">
        <f>[1]Zbiorczo!C74</f>
        <v>100200.51000000001</v>
      </c>
      <c r="D73" s="58">
        <f>[1]Zbiorczo!D74</f>
        <v>283241.8</v>
      </c>
      <c r="E73" s="58">
        <f>[1]Zbiorczo!E74</f>
        <v>302393.57</v>
      </c>
      <c r="F73" s="39"/>
      <c r="G73" s="39"/>
      <c r="H73" s="39"/>
      <c r="I73" s="59">
        <f t="shared" si="5"/>
        <v>707000.28</v>
      </c>
    </row>
    <row r="74" spans="1:9" ht="12.75" hidden="1" customHeight="1">
      <c r="A74" s="61" t="s">
        <v>79</v>
      </c>
      <c r="B74" s="58">
        <f>[1]Zbiorczo!B75</f>
        <v>13652.24</v>
      </c>
      <c r="C74" s="58">
        <f>[1]Zbiorczo!C75</f>
        <v>63762.12</v>
      </c>
      <c r="D74" s="58">
        <f>[1]Zbiorczo!D75</f>
        <v>209071.11999999997</v>
      </c>
      <c r="E74" s="58">
        <f>[1]Zbiorczo!E75</f>
        <v>212295.52999999997</v>
      </c>
      <c r="F74" s="39"/>
      <c r="G74" s="39"/>
      <c r="H74" s="39"/>
      <c r="I74" s="59">
        <f t="shared" si="5"/>
        <v>498781.00999999995</v>
      </c>
    </row>
    <row r="75" spans="1:9" ht="12.75" hidden="1" customHeight="1">
      <c r="A75" s="162" t="s">
        <v>80</v>
      </c>
      <c r="B75" s="162"/>
      <c r="D75" s="3" t="s">
        <v>81</v>
      </c>
      <c r="E75" s="39">
        <f>B49+C49+D49+E49</f>
        <v>6902969.8000000007</v>
      </c>
    </row>
    <row r="76" spans="1:9" ht="39.75" hidden="1" customHeight="1">
      <c r="A76" s="162"/>
      <c r="B76" s="162"/>
    </row>
    <row r="77" spans="1:9" ht="26.25" hidden="1" customHeight="1">
      <c r="A77" s="62" t="s">
        <v>82</v>
      </c>
      <c r="D77" s="63" t="s">
        <v>83</v>
      </c>
    </row>
    <row r="78" spans="1:9" ht="30" hidden="1" customHeight="1">
      <c r="A78" s="64" t="s">
        <v>84</v>
      </c>
      <c r="D78" s="9" t="s">
        <v>85</v>
      </c>
    </row>
    <row r="79" spans="1:9" hidden="1"/>
    <row r="80" spans="1:9" hidden="1"/>
    <row r="65535" hidden="1"/>
  </sheetData>
  <mergeCells count="14">
    <mergeCell ref="A14:A16"/>
    <mergeCell ref="B14:E14"/>
    <mergeCell ref="I14:I16"/>
    <mergeCell ref="B15:E15"/>
    <mergeCell ref="A7:I7"/>
    <mergeCell ref="A9:E9"/>
    <mergeCell ref="B10:E10"/>
    <mergeCell ref="E12:I12"/>
    <mergeCell ref="A13:E13"/>
    <mergeCell ref="I29:I31"/>
    <mergeCell ref="A44:I45"/>
    <mergeCell ref="A47:A48"/>
    <mergeCell ref="B47:E47"/>
    <mergeCell ref="A75:B76"/>
  </mergeCells>
  <dataValidations count="1">
    <dataValidation type="whole" operator="greaterThan" allowBlank="1" showErrorMessage="1" errorTitle="błąd danych" error="należy wpisać dane liczbowe"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formula1>2008</formula1>
      <formula2>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J30"/>
  <sheetViews>
    <sheetView topLeftCell="A13" workbookViewId="0">
      <selection activeCell="F20" sqref="F20"/>
    </sheetView>
  </sheetViews>
  <sheetFormatPr defaultRowHeight="12.75"/>
  <cols>
    <col min="1" max="1" width="28.140625" customWidth="1"/>
    <col min="2" max="2" width="13.140625" customWidth="1"/>
    <col min="3" max="3" width="9.85546875" customWidth="1"/>
    <col min="4" max="4" width="10.7109375" customWidth="1"/>
    <col min="5" max="5" width="9.85546875" customWidth="1"/>
    <col min="6" max="6" width="10.7109375" customWidth="1"/>
    <col min="7" max="7" width="27.85546875" customWidth="1"/>
    <col min="8" max="8" width="21.7109375" customWidth="1"/>
    <col min="9" max="9" width="17.140625" customWidth="1"/>
    <col min="10" max="10" width="17.7109375" customWidth="1"/>
    <col min="257" max="257" width="28.140625" customWidth="1"/>
    <col min="258" max="258" width="13.140625" customWidth="1"/>
    <col min="259" max="259" width="9.85546875" customWidth="1"/>
    <col min="260" max="260" width="10.7109375" customWidth="1"/>
    <col min="261" max="261" width="9.85546875" customWidth="1"/>
    <col min="262" max="262" width="10.7109375" customWidth="1"/>
    <col min="263" max="263" width="27.85546875" customWidth="1"/>
    <col min="264" max="264" width="21.7109375" customWidth="1"/>
    <col min="265" max="265" width="17.140625" customWidth="1"/>
    <col min="266" max="266" width="17.7109375" customWidth="1"/>
    <col min="513" max="513" width="28.140625" customWidth="1"/>
    <col min="514" max="514" width="13.140625" customWidth="1"/>
    <col min="515" max="515" width="9.85546875" customWidth="1"/>
    <col min="516" max="516" width="10.7109375" customWidth="1"/>
    <col min="517" max="517" width="9.85546875" customWidth="1"/>
    <col min="518" max="518" width="10.7109375" customWidth="1"/>
    <col min="519" max="519" width="27.85546875" customWidth="1"/>
    <col min="520" max="520" width="21.7109375" customWidth="1"/>
    <col min="521" max="521" width="17.140625" customWidth="1"/>
    <col min="522" max="522" width="17.7109375" customWidth="1"/>
    <col min="769" max="769" width="28.140625" customWidth="1"/>
    <col min="770" max="770" width="13.140625" customWidth="1"/>
    <col min="771" max="771" width="9.85546875" customWidth="1"/>
    <col min="772" max="772" width="10.7109375" customWidth="1"/>
    <col min="773" max="773" width="9.85546875" customWidth="1"/>
    <col min="774" max="774" width="10.7109375" customWidth="1"/>
    <col min="775" max="775" width="27.85546875" customWidth="1"/>
    <col min="776" max="776" width="21.7109375" customWidth="1"/>
    <col min="777" max="777" width="17.140625" customWidth="1"/>
    <col min="778" max="778" width="17.7109375" customWidth="1"/>
    <col min="1025" max="1025" width="28.140625" customWidth="1"/>
    <col min="1026" max="1026" width="13.140625" customWidth="1"/>
    <col min="1027" max="1027" width="9.85546875" customWidth="1"/>
    <col min="1028" max="1028" width="10.7109375" customWidth="1"/>
    <col min="1029" max="1029" width="9.85546875" customWidth="1"/>
    <col min="1030" max="1030" width="10.7109375" customWidth="1"/>
    <col min="1031" max="1031" width="27.85546875" customWidth="1"/>
    <col min="1032" max="1032" width="21.7109375" customWidth="1"/>
    <col min="1033" max="1033" width="17.140625" customWidth="1"/>
    <col min="1034" max="1034" width="17.7109375" customWidth="1"/>
    <col min="1281" max="1281" width="28.140625" customWidth="1"/>
    <col min="1282" max="1282" width="13.140625" customWidth="1"/>
    <col min="1283" max="1283" width="9.85546875" customWidth="1"/>
    <col min="1284" max="1284" width="10.7109375" customWidth="1"/>
    <col min="1285" max="1285" width="9.85546875" customWidth="1"/>
    <col min="1286" max="1286" width="10.7109375" customWidth="1"/>
    <col min="1287" max="1287" width="27.85546875" customWidth="1"/>
    <col min="1288" max="1288" width="21.7109375" customWidth="1"/>
    <col min="1289" max="1289" width="17.140625" customWidth="1"/>
    <col min="1290" max="1290" width="17.7109375" customWidth="1"/>
    <col min="1537" max="1537" width="28.140625" customWidth="1"/>
    <col min="1538" max="1538" width="13.140625" customWidth="1"/>
    <col min="1539" max="1539" width="9.85546875" customWidth="1"/>
    <col min="1540" max="1540" width="10.7109375" customWidth="1"/>
    <col min="1541" max="1541" width="9.85546875" customWidth="1"/>
    <col min="1542" max="1542" width="10.7109375" customWidth="1"/>
    <col min="1543" max="1543" width="27.85546875" customWidth="1"/>
    <col min="1544" max="1544" width="21.7109375" customWidth="1"/>
    <col min="1545" max="1545" width="17.140625" customWidth="1"/>
    <col min="1546" max="1546" width="17.7109375" customWidth="1"/>
    <col min="1793" max="1793" width="28.140625" customWidth="1"/>
    <col min="1794" max="1794" width="13.140625" customWidth="1"/>
    <col min="1795" max="1795" width="9.85546875" customWidth="1"/>
    <col min="1796" max="1796" width="10.7109375" customWidth="1"/>
    <col min="1797" max="1797" width="9.85546875" customWidth="1"/>
    <col min="1798" max="1798" width="10.7109375" customWidth="1"/>
    <col min="1799" max="1799" width="27.85546875" customWidth="1"/>
    <col min="1800" max="1800" width="21.7109375" customWidth="1"/>
    <col min="1801" max="1801" width="17.140625" customWidth="1"/>
    <col min="1802" max="1802" width="17.7109375" customWidth="1"/>
    <col min="2049" max="2049" width="28.140625" customWidth="1"/>
    <col min="2050" max="2050" width="13.140625" customWidth="1"/>
    <col min="2051" max="2051" width="9.85546875" customWidth="1"/>
    <col min="2052" max="2052" width="10.7109375" customWidth="1"/>
    <col min="2053" max="2053" width="9.85546875" customWidth="1"/>
    <col min="2054" max="2054" width="10.7109375" customWidth="1"/>
    <col min="2055" max="2055" width="27.85546875" customWidth="1"/>
    <col min="2056" max="2056" width="21.7109375" customWidth="1"/>
    <col min="2057" max="2057" width="17.140625" customWidth="1"/>
    <col min="2058" max="2058" width="17.7109375" customWidth="1"/>
    <col min="2305" max="2305" width="28.140625" customWidth="1"/>
    <col min="2306" max="2306" width="13.140625" customWidth="1"/>
    <col min="2307" max="2307" width="9.85546875" customWidth="1"/>
    <col min="2308" max="2308" width="10.7109375" customWidth="1"/>
    <col min="2309" max="2309" width="9.85546875" customWidth="1"/>
    <col min="2310" max="2310" width="10.7109375" customWidth="1"/>
    <col min="2311" max="2311" width="27.85546875" customWidth="1"/>
    <col min="2312" max="2312" width="21.7109375" customWidth="1"/>
    <col min="2313" max="2313" width="17.140625" customWidth="1"/>
    <col min="2314" max="2314" width="17.7109375" customWidth="1"/>
    <col min="2561" max="2561" width="28.140625" customWidth="1"/>
    <col min="2562" max="2562" width="13.140625" customWidth="1"/>
    <col min="2563" max="2563" width="9.85546875" customWidth="1"/>
    <col min="2564" max="2564" width="10.7109375" customWidth="1"/>
    <col min="2565" max="2565" width="9.85546875" customWidth="1"/>
    <col min="2566" max="2566" width="10.7109375" customWidth="1"/>
    <col min="2567" max="2567" width="27.85546875" customWidth="1"/>
    <col min="2568" max="2568" width="21.7109375" customWidth="1"/>
    <col min="2569" max="2569" width="17.140625" customWidth="1"/>
    <col min="2570" max="2570" width="17.7109375" customWidth="1"/>
    <col min="2817" max="2817" width="28.140625" customWidth="1"/>
    <col min="2818" max="2818" width="13.140625" customWidth="1"/>
    <col min="2819" max="2819" width="9.85546875" customWidth="1"/>
    <col min="2820" max="2820" width="10.7109375" customWidth="1"/>
    <col min="2821" max="2821" width="9.85546875" customWidth="1"/>
    <col min="2822" max="2822" width="10.7109375" customWidth="1"/>
    <col min="2823" max="2823" width="27.85546875" customWidth="1"/>
    <col min="2824" max="2824" width="21.7109375" customWidth="1"/>
    <col min="2825" max="2825" width="17.140625" customWidth="1"/>
    <col min="2826" max="2826" width="17.7109375" customWidth="1"/>
    <col min="3073" max="3073" width="28.140625" customWidth="1"/>
    <col min="3074" max="3074" width="13.140625" customWidth="1"/>
    <col min="3075" max="3075" width="9.85546875" customWidth="1"/>
    <col min="3076" max="3076" width="10.7109375" customWidth="1"/>
    <col min="3077" max="3077" width="9.85546875" customWidth="1"/>
    <col min="3078" max="3078" width="10.7109375" customWidth="1"/>
    <col min="3079" max="3079" width="27.85546875" customWidth="1"/>
    <col min="3080" max="3080" width="21.7109375" customWidth="1"/>
    <col min="3081" max="3081" width="17.140625" customWidth="1"/>
    <col min="3082" max="3082" width="17.7109375" customWidth="1"/>
    <col min="3329" max="3329" width="28.140625" customWidth="1"/>
    <col min="3330" max="3330" width="13.140625" customWidth="1"/>
    <col min="3331" max="3331" width="9.85546875" customWidth="1"/>
    <col min="3332" max="3332" width="10.7109375" customWidth="1"/>
    <col min="3333" max="3333" width="9.85546875" customWidth="1"/>
    <col min="3334" max="3334" width="10.7109375" customWidth="1"/>
    <col min="3335" max="3335" width="27.85546875" customWidth="1"/>
    <col min="3336" max="3336" width="21.7109375" customWidth="1"/>
    <col min="3337" max="3337" width="17.140625" customWidth="1"/>
    <col min="3338" max="3338" width="17.7109375" customWidth="1"/>
    <col min="3585" max="3585" width="28.140625" customWidth="1"/>
    <col min="3586" max="3586" width="13.140625" customWidth="1"/>
    <col min="3587" max="3587" width="9.85546875" customWidth="1"/>
    <col min="3588" max="3588" width="10.7109375" customWidth="1"/>
    <col min="3589" max="3589" width="9.85546875" customWidth="1"/>
    <col min="3590" max="3590" width="10.7109375" customWidth="1"/>
    <col min="3591" max="3591" width="27.85546875" customWidth="1"/>
    <col min="3592" max="3592" width="21.7109375" customWidth="1"/>
    <col min="3593" max="3593" width="17.140625" customWidth="1"/>
    <col min="3594" max="3594" width="17.7109375" customWidth="1"/>
    <col min="3841" max="3841" width="28.140625" customWidth="1"/>
    <col min="3842" max="3842" width="13.140625" customWidth="1"/>
    <col min="3843" max="3843" width="9.85546875" customWidth="1"/>
    <col min="3844" max="3844" width="10.7109375" customWidth="1"/>
    <col min="3845" max="3845" width="9.85546875" customWidth="1"/>
    <col min="3846" max="3846" width="10.7109375" customWidth="1"/>
    <col min="3847" max="3847" width="27.85546875" customWidth="1"/>
    <col min="3848" max="3848" width="21.7109375" customWidth="1"/>
    <col min="3849" max="3849" width="17.140625" customWidth="1"/>
    <col min="3850" max="3850" width="17.7109375" customWidth="1"/>
    <col min="4097" max="4097" width="28.140625" customWidth="1"/>
    <col min="4098" max="4098" width="13.140625" customWidth="1"/>
    <col min="4099" max="4099" width="9.85546875" customWidth="1"/>
    <col min="4100" max="4100" width="10.7109375" customWidth="1"/>
    <col min="4101" max="4101" width="9.85546875" customWidth="1"/>
    <col min="4102" max="4102" width="10.7109375" customWidth="1"/>
    <col min="4103" max="4103" width="27.85546875" customWidth="1"/>
    <col min="4104" max="4104" width="21.7109375" customWidth="1"/>
    <col min="4105" max="4105" width="17.140625" customWidth="1"/>
    <col min="4106" max="4106" width="17.7109375" customWidth="1"/>
    <col min="4353" max="4353" width="28.140625" customWidth="1"/>
    <col min="4354" max="4354" width="13.140625" customWidth="1"/>
    <col min="4355" max="4355" width="9.85546875" customWidth="1"/>
    <col min="4356" max="4356" width="10.7109375" customWidth="1"/>
    <col min="4357" max="4357" width="9.85546875" customWidth="1"/>
    <col min="4358" max="4358" width="10.7109375" customWidth="1"/>
    <col min="4359" max="4359" width="27.85546875" customWidth="1"/>
    <col min="4360" max="4360" width="21.7109375" customWidth="1"/>
    <col min="4361" max="4361" width="17.140625" customWidth="1"/>
    <col min="4362" max="4362" width="17.7109375" customWidth="1"/>
    <col min="4609" max="4609" width="28.140625" customWidth="1"/>
    <col min="4610" max="4610" width="13.140625" customWidth="1"/>
    <col min="4611" max="4611" width="9.85546875" customWidth="1"/>
    <col min="4612" max="4612" width="10.7109375" customWidth="1"/>
    <col min="4613" max="4613" width="9.85546875" customWidth="1"/>
    <col min="4614" max="4614" width="10.7109375" customWidth="1"/>
    <col min="4615" max="4615" width="27.85546875" customWidth="1"/>
    <col min="4616" max="4616" width="21.7109375" customWidth="1"/>
    <col min="4617" max="4617" width="17.140625" customWidth="1"/>
    <col min="4618" max="4618" width="17.7109375" customWidth="1"/>
    <col min="4865" max="4865" width="28.140625" customWidth="1"/>
    <col min="4866" max="4866" width="13.140625" customWidth="1"/>
    <col min="4867" max="4867" width="9.85546875" customWidth="1"/>
    <col min="4868" max="4868" width="10.7109375" customWidth="1"/>
    <col min="4869" max="4869" width="9.85546875" customWidth="1"/>
    <col min="4870" max="4870" width="10.7109375" customWidth="1"/>
    <col min="4871" max="4871" width="27.85546875" customWidth="1"/>
    <col min="4872" max="4872" width="21.7109375" customWidth="1"/>
    <col min="4873" max="4873" width="17.140625" customWidth="1"/>
    <col min="4874" max="4874" width="17.7109375" customWidth="1"/>
    <col min="5121" max="5121" width="28.140625" customWidth="1"/>
    <col min="5122" max="5122" width="13.140625" customWidth="1"/>
    <col min="5123" max="5123" width="9.85546875" customWidth="1"/>
    <col min="5124" max="5124" width="10.7109375" customWidth="1"/>
    <col min="5125" max="5125" width="9.85546875" customWidth="1"/>
    <col min="5126" max="5126" width="10.7109375" customWidth="1"/>
    <col min="5127" max="5127" width="27.85546875" customWidth="1"/>
    <col min="5128" max="5128" width="21.7109375" customWidth="1"/>
    <col min="5129" max="5129" width="17.140625" customWidth="1"/>
    <col min="5130" max="5130" width="17.7109375" customWidth="1"/>
    <col min="5377" max="5377" width="28.140625" customWidth="1"/>
    <col min="5378" max="5378" width="13.140625" customWidth="1"/>
    <col min="5379" max="5379" width="9.85546875" customWidth="1"/>
    <col min="5380" max="5380" width="10.7109375" customWidth="1"/>
    <col min="5381" max="5381" width="9.85546875" customWidth="1"/>
    <col min="5382" max="5382" width="10.7109375" customWidth="1"/>
    <col min="5383" max="5383" width="27.85546875" customWidth="1"/>
    <col min="5384" max="5384" width="21.7109375" customWidth="1"/>
    <col min="5385" max="5385" width="17.140625" customWidth="1"/>
    <col min="5386" max="5386" width="17.7109375" customWidth="1"/>
    <col min="5633" max="5633" width="28.140625" customWidth="1"/>
    <col min="5634" max="5634" width="13.140625" customWidth="1"/>
    <col min="5635" max="5635" width="9.85546875" customWidth="1"/>
    <col min="5636" max="5636" width="10.7109375" customWidth="1"/>
    <col min="5637" max="5637" width="9.85546875" customWidth="1"/>
    <col min="5638" max="5638" width="10.7109375" customWidth="1"/>
    <col min="5639" max="5639" width="27.85546875" customWidth="1"/>
    <col min="5640" max="5640" width="21.7109375" customWidth="1"/>
    <col min="5641" max="5641" width="17.140625" customWidth="1"/>
    <col min="5642" max="5642" width="17.7109375" customWidth="1"/>
    <col min="5889" max="5889" width="28.140625" customWidth="1"/>
    <col min="5890" max="5890" width="13.140625" customWidth="1"/>
    <col min="5891" max="5891" width="9.85546875" customWidth="1"/>
    <col min="5892" max="5892" width="10.7109375" customWidth="1"/>
    <col min="5893" max="5893" width="9.85546875" customWidth="1"/>
    <col min="5894" max="5894" width="10.7109375" customWidth="1"/>
    <col min="5895" max="5895" width="27.85546875" customWidth="1"/>
    <col min="5896" max="5896" width="21.7109375" customWidth="1"/>
    <col min="5897" max="5897" width="17.140625" customWidth="1"/>
    <col min="5898" max="5898" width="17.7109375" customWidth="1"/>
    <col min="6145" max="6145" width="28.140625" customWidth="1"/>
    <col min="6146" max="6146" width="13.140625" customWidth="1"/>
    <col min="6147" max="6147" width="9.85546875" customWidth="1"/>
    <col min="6148" max="6148" width="10.7109375" customWidth="1"/>
    <col min="6149" max="6149" width="9.85546875" customWidth="1"/>
    <col min="6150" max="6150" width="10.7109375" customWidth="1"/>
    <col min="6151" max="6151" width="27.85546875" customWidth="1"/>
    <col min="6152" max="6152" width="21.7109375" customWidth="1"/>
    <col min="6153" max="6153" width="17.140625" customWidth="1"/>
    <col min="6154" max="6154" width="17.7109375" customWidth="1"/>
    <col min="6401" max="6401" width="28.140625" customWidth="1"/>
    <col min="6402" max="6402" width="13.140625" customWidth="1"/>
    <col min="6403" max="6403" width="9.85546875" customWidth="1"/>
    <col min="6404" max="6404" width="10.7109375" customWidth="1"/>
    <col min="6405" max="6405" width="9.85546875" customWidth="1"/>
    <col min="6406" max="6406" width="10.7109375" customWidth="1"/>
    <col min="6407" max="6407" width="27.85546875" customWidth="1"/>
    <col min="6408" max="6408" width="21.7109375" customWidth="1"/>
    <col min="6409" max="6409" width="17.140625" customWidth="1"/>
    <col min="6410" max="6410" width="17.7109375" customWidth="1"/>
    <col min="6657" max="6657" width="28.140625" customWidth="1"/>
    <col min="6658" max="6658" width="13.140625" customWidth="1"/>
    <col min="6659" max="6659" width="9.85546875" customWidth="1"/>
    <col min="6660" max="6660" width="10.7109375" customWidth="1"/>
    <col min="6661" max="6661" width="9.85546875" customWidth="1"/>
    <col min="6662" max="6662" width="10.7109375" customWidth="1"/>
    <col min="6663" max="6663" width="27.85546875" customWidth="1"/>
    <col min="6664" max="6664" width="21.7109375" customWidth="1"/>
    <col min="6665" max="6665" width="17.140625" customWidth="1"/>
    <col min="6666" max="6666" width="17.7109375" customWidth="1"/>
    <col min="6913" max="6913" width="28.140625" customWidth="1"/>
    <col min="6914" max="6914" width="13.140625" customWidth="1"/>
    <col min="6915" max="6915" width="9.85546875" customWidth="1"/>
    <col min="6916" max="6916" width="10.7109375" customWidth="1"/>
    <col min="6917" max="6917" width="9.85546875" customWidth="1"/>
    <col min="6918" max="6918" width="10.7109375" customWidth="1"/>
    <col min="6919" max="6919" width="27.85546875" customWidth="1"/>
    <col min="6920" max="6920" width="21.7109375" customWidth="1"/>
    <col min="6921" max="6921" width="17.140625" customWidth="1"/>
    <col min="6922" max="6922" width="17.7109375" customWidth="1"/>
    <col min="7169" max="7169" width="28.140625" customWidth="1"/>
    <col min="7170" max="7170" width="13.140625" customWidth="1"/>
    <col min="7171" max="7171" width="9.85546875" customWidth="1"/>
    <col min="7172" max="7172" width="10.7109375" customWidth="1"/>
    <col min="7173" max="7173" width="9.85546875" customWidth="1"/>
    <col min="7174" max="7174" width="10.7109375" customWidth="1"/>
    <col min="7175" max="7175" width="27.85546875" customWidth="1"/>
    <col min="7176" max="7176" width="21.7109375" customWidth="1"/>
    <col min="7177" max="7177" width="17.140625" customWidth="1"/>
    <col min="7178" max="7178" width="17.7109375" customWidth="1"/>
    <col min="7425" max="7425" width="28.140625" customWidth="1"/>
    <col min="7426" max="7426" width="13.140625" customWidth="1"/>
    <col min="7427" max="7427" width="9.85546875" customWidth="1"/>
    <col min="7428" max="7428" width="10.7109375" customWidth="1"/>
    <col min="7429" max="7429" width="9.85546875" customWidth="1"/>
    <col min="7430" max="7430" width="10.7109375" customWidth="1"/>
    <col min="7431" max="7431" width="27.85546875" customWidth="1"/>
    <col min="7432" max="7432" width="21.7109375" customWidth="1"/>
    <col min="7433" max="7433" width="17.140625" customWidth="1"/>
    <col min="7434" max="7434" width="17.7109375" customWidth="1"/>
    <col min="7681" max="7681" width="28.140625" customWidth="1"/>
    <col min="7682" max="7682" width="13.140625" customWidth="1"/>
    <col min="7683" max="7683" width="9.85546875" customWidth="1"/>
    <col min="7684" max="7684" width="10.7109375" customWidth="1"/>
    <col min="7685" max="7685" width="9.85546875" customWidth="1"/>
    <col min="7686" max="7686" width="10.7109375" customWidth="1"/>
    <col min="7687" max="7687" width="27.85546875" customWidth="1"/>
    <col min="7688" max="7688" width="21.7109375" customWidth="1"/>
    <col min="7689" max="7689" width="17.140625" customWidth="1"/>
    <col min="7690" max="7690" width="17.7109375" customWidth="1"/>
    <col min="7937" max="7937" width="28.140625" customWidth="1"/>
    <col min="7938" max="7938" width="13.140625" customWidth="1"/>
    <col min="7939" max="7939" width="9.85546875" customWidth="1"/>
    <col min="7940" max="7940" width="10.7109375" customWidth="1"/>
    <col min="7941" max="7941" width="9.85546875" customWidth="1"/>
    <col min="7942" max="7942" width="10.7109375" customWidth="1"/>
    <col min="7943" max="7943" width="27.85546875" customWidth="1"/>
    <col min="7944" max="7944" width="21.7109375" customWidth="1"/>
    <col min="7945" max="7945" width="17.140625" customWidth="1"/>
    <col min="7946" max="7946" width="17.7109375" customWidth="1"/>
    <col min="8193" max="8193" width="28.140625" customWidth="1"/>
    <col min="8194" max="8194" width="13.140625" customWidth="1"/>
    <col min="8195" max="8195" width="9.85546875" customWidth="1"/>
    <col min="8196" max="8196" width="10.7109375" customWidth="1"/>
    <col min="8197" max="8197" width="9.85546875" customWidth="1"/>
    <col min="8198" max="8198" width="10.7109375" customWidth="1"/>
    <col min="8199" max="8199" width="27.85546875" customWidth="1"/>
    <col min="8200" max="8200" width="21.7109375" customWidth="1"/>
    <col min="8201" max="8201" width="17.140625" customWidth="1"/>
    <col min="8202" max="8202" width="17.7109375" customWidth="1"/>
    <col min="8449" max="8449" width="28.140625" customWidth="1"/>
    <col min="8450" max="8450" width="13.140625" customWidth="1"/>
    <col min="8451" max="8451" width="9.85546875" customWidth="1"/>
    <col min="8452" max="8452" width="10.7109375" customWidth="1"/>
    <col min="8453" max="8453" width="9.85546875" customWidth="1"/>
    <col min="8454" max="8454" width="10.7109375" customWidth="1"/>
    <col min="8455" max="8455" width="27.85546875" customWidth="1"/>
    <col min="8456" max="8456" width="21.7109375" customWidth="1"/>
    <col min="8457" max="8457" width="17.140625" customWidth="1"/>
    <col min="8458" max="8458" width="17.7109375" customWidth="1"/>
    <col min="8705" max="8705" width="28.140625" customWidth="1"/>
    <col min="8706" max="8706" width="13.140625" customWidth="1"/>
    <col min="8707" max="8707" width="9.85546875" customWidth="1"/>
    <col min="8708" max="8708" width="10.7109375" customWidth="1"/>
    <col min="8709" max="8709" width="9.85546875" customWidth="1"/>
    <col min="8710" max="8710" width="10.7109375" customWidth="1"/>
    <col min="8711" max="8711" width="27.85546875" customWidth="1"/>
    <col min="8712" max="8712" width="21.7109375" customWidth="1"/>
    <col min="8713" max="8713" width="17.140625" customWidth="1"/>
    <col min="8714" max="8714" width="17.7109375" customWidth="1"/>
    <col min="8961" max="8961" width="28.140625" customWidth="1"/>
    <col min="8962" max="8962" width="13.140625" customWidth="1"/>
    <col min="8963" max="8963" width="9.85546875" customWidth="1"/>
    <col min="8964" max="8964" width="10.7109375" customWidth="1"/>
    <col min="8965" max="8965" width="9.85546875" customWidth="1"/>
    <col min="8966" max="8966" width="10.7109375" customWidth="1"/>
    <col min="8967" max="8967" width="27.85546875" customWidth="1"/>
    <col min="8968" max="8968" width="21.7109375" customWidth="1"/>
    <col min="8969" max="8969" width="17.140625" customWidth="1"/>
    <col min="8970" max="8970" width="17.7109375" customWidth="1"/>
    <col min="9217" max="9217" width="28.140625" customWidth="1"/>
    <col min="9218" max="9218" width="13.140625" customWidth="1"/>
    <col min="9219" max="9219" width="9.85546875" customWidth="1"/>
    <col min="9220" max="9220" width="10.7109375" customWidth="1"/>
    <col min="9221" max="9221" width="9.85546875" customWidth="1"/>
    <col min="9222" max="9222" width="10.7109375" customWidth="1"/>
    <col min="9223" max="9223" width="27.85546875" customWidth="1"/>
    <col min="9224" max="9224" width="21.7109375" customWidth="1"/>
    <col min="9225" max="9225" width="17.140625" customWidth="1"/>
    <col min="9226" max="9226" width="17.7109375" customWidth="1"/>
    <col min="9473" max="9473" width="28.140625" customWidth="1"/>
    <col min="9474" max="9474" width="13.140625" customWidth="1"/>
    <col min="9475" max="9475" width="9.85546875" customWidth="1"/>
    <col min="9476" max="9476" width="10.7109375" customWidth="1"/>
    <col min="9477" max="9477" width="9.85546875" customWidth="1"/>
    <col min="9478" max="9478" width="10.7109375" customWidth="1"/>
    <col min="9479" max="9479" width="27.85546875" customWidth="1"/>
    <col min="9480" max="9480" width="21.7109375" customWidth="1"/>
    <col min="9481" max="9481" width="17.140625" customWidth="1"/>
    <col min="9482" max="9482" width="17.7109375" customWidth="1"/>
    <col min="9729" max="9729" width="28.140625" customWidth="1"/>
    <col min="9730" max="9730" width="13.140625" customWidth="1"/>
    <col min="9731" max="9731" width="9.85546875" customWidth="1"/>
    <col min="9732" max="9732" width="10.7109375" customWidth="1"/>
    <col min="9733" max="9733" width="9.85546875" customWidth="1"/>
    <col min="9734" max="9734" width="10.7109375" customWidth="1"/>
    <col min="9735" max="9735" width="27.85546875" customWidth="1"/>
    <col min="9736" max="9736" width="21.7109375" customWidth="1"/>
    <col min="9737" max="9737" width="17.140625" customWidth="1"/>
    <col min="9738" max="9738" width="17.7109375" customWidth="1"/>
    <col min="9985" max="9985" width="28.140625" customWidth="1"/>
    <col min="9986" max="9986" width="13.140625" customWidth="1"/>
    <col min="9987" max="9987" width="9.85546875" customWidth="1"/>
    <col min="9988" max="9988" width="10.7109375" customWidth="1"/>
    <col min="9989" max="9989" width="9.85546875" customWidth="1"/>
    <col min="9990" max="9990" width="10.7109375" customWidth="1"/>
    <col min="9991" max="9991" width="27.85546875" customWidth="1"/>
    <col min="9992" max="9992" width="21.7109375" customWidth="1"/>
    <col min="9993" max="9993" width="17.140625" customWidth="1"/>
    <col min="9994" max="9994" width="17.7109375" customWidth="1"/>
    <col min="10241" max="10241" width="28.140625" customWidth="1"/>
    <col min="10242" max="10242" width="13.140625" customWidth="1"/>
    <col min="10243" max="10243" width="9.85546875" customWidth="1"/>
    <col min="10244" max="10244" width="10.7109375" customWidth="1"/>
    <col min="10245" max="10245" width="9.85546875" customWidth="1"/>
    <col min="10246" max="10246" width="10.7109375" customWidth="1"/>
    <col min="10247" max="10247" width="27.85546875" customWidth="1"/>
    <col min="10248" max="10248" width="21.7109375" customWidth="1"/>
    <col min="10249" max="10249" width="17.140625" customWidth="1"/>
    <col min="10250" max="10250" width="17.7109375" customWidth="1"/>
    <col min="10497" max="10497" width="28.140625" customWidth="1"/>
    <col min="10498" max="10498" width="13.140625" customWidth="1"/>
    <col min="10499" max="10499" width="9.85546875" customWidth="1"/>
    <col min="10500" max="10500" width="10.7109375" customWidth="1"/>
    <col min="10501" max="10501" width="9.85546875" customWidth="1"/>
    <col min="10502" max="10502" width="10.7109375" customWidth="1"/>
    <col min="10503" max="10503" width="27.85546875" customWidth="1"/>
    <col min="10504" max="10504" width="21.7109375" customWidth="1"/>
    <col min="10505" max="10505" width="17.140625" customWidth="1"/>
    <col min="10506" max="10506" width="17.7109375" customWidth="1"/>
    <col min="10753" max="10753" width="28.140625" customWidth="1"/>
    <col min="10754" max="10754" width="13.140625" customWidth="1"/>
    <col min="10755" max="10755" width="9.85546875" customWidth="1"/>
    <col min="10756" max="10756" width="10.7109375" customWidth="1"/>
    <col min="10757" max="10757" width="9.85546875" customWidth="1"/>
    <col min="10758" max="10758" width="10.7109375" customWidth="1"/>
    <col min="10759" max="10759" width="27.85546875" customWidth="1"/>
    <col min="10760" max="10760" width="21.7109375" customWidth="1"/>
    <col min="10761" max="10761" width="17.140625" customWidth="1"/>
    <col min="10762" max="10762" width="17.7109375" customWidth="1"/>
    <col min="11009" max="11009" width="28.140625" customWidth="1"/>
    <col min="11010" max="11010" width="13.140625" customWidth="1"/>
    <col min="11011" max="11011" width="9.85546875" customWidth="1"/>
    <col min="11012" max="11012" width="10.7109375" customWidth="1"/>
    <col min="11013" max="11013" width="9.85546875" customWidth="1"/>
    <col min="11014" max="11014" width="10.7109375" customWidth="1"/>
    <col min="11015" max="11015" width="27.85546875" customWidth="1"/>
    <col min="11016" max="11016" width="21.7109375" customWidth="1"/>
    <col min="11017" max="11017" width="17.140625" customWidth="1"/>
    <col min="11018" max="11018" width="17.7109375" customWidth="1"/>
    <col min="11265" max="11265" width="28.140625" customWidth="1"/>
    <col min="11266" max="11266" width="13.140625" customWidth="1"/>
    <col min="11267" max="11267" width="9.85546875" customWidth="1"/>
    <col min="11268" max="11268" width="10.7109375" customWidth="1"/>
    <col min="11269" max="11269" width="9.85546875" customWidth="1"/>
    <col min="11270" max="11270" width="10.7109375" customWidth="1"/>
    <col min="11271" max="11271" width="27.85546875" customWidth="1"/>
    <col min="11272" max="11272" width="21.7109375" customWidth="1"/>
    <col min="11273" max="11273" width="17.140625" customWidth="1"/>
    <col min="11274" max="11274" width="17.7109375" customWidth="1"/>
    <col min="11521" max="11521" width="28.140625" customWidth="1"/>
    <col min="11522" max="11522" width="13.140625" customWidth="1"/>
    <col min="11523" max="11523" width="9.85546875" customWidth="1"/>
    <col min="11524" max="11524" width="10.7109375" customWidth="1"/>
    <col min="11525" max="11525" width="9.85546875" customWidth="1"/>
    <col min="11526" max="11526" width="10.7109375" customWidth="1"/>
    <col min="11527" max="11527" width="27.85546875" customWidth="1"/>
    <col min="11528" max="11528" width="21.7109375" customWidth="1"/>
    <col min="11529" max="11529" width="17.140625" customWidth="1"/>
    <col min="11530" max="11530" width="17.7109375" customWidth="1"/>
    <col min="11777" max="11777" width="28.140625" customWidth="1"/>
    <col min="11778" max="11778" width="13.140625" customWidth="1"/>
    <col min="11779" max="11779" width="9.85546875" customWidth="1"/>
    <col min="11780" max="11780" width="10.7109375" customWidth="1"/>
    <col min="11781" max="11781" width="9.85546875" customWidth="1"/>
    <col min="11782" max="11782" width="10.7109375" customWidth="1"/>
    <col min="11783" max="11783" width="27.85546875" customWidth="1"/>
    <col min="11784" max="11784" width="21.7109375" customWidth="1"/>
    <col min="11785" max="11785" width="17.140625" customWidth="1"/>
    <col min="11786" max="11786" width="17.7109375" customWidth="1"/>
    <col min="12033" max="12033" width="28.140625" customWidth="1"/>
    <col min="12034" max="12034" width="13.140625" customWidth="1"/>
    <col min="12035" max="12035" width="9.85546875" customWidth="1"/>
    <col min="12036" max="12036" width="10.7109375" customWidth="1"/>
    <col min="12037" max="12037" width="9.85546875" customWidth="1"/>
    <col min="12038" max="12038" width="10.7109375" customWidth="1"/>
    <col min="12039" max="12039" width="27.85546875" customWidth="1"/>
    <col min="12040" max="12040" width="21.7109375" customWidth="1"/>
    <col min="12041" max="12041" width="17.140625" customWidth="1"/>
    <col min="12042" max="12042" width="17.7109375" customWidth="1"/>
    <col min="12289" max="12289" width="28.140625" customWidth="1"/>
    <col min="12290" max="12290" width="13.140625" customWidth="1"/>
    <col min="12291" max="12291" width="9.85546875" customWidth="1"/>
    <col min="12292" max="12292" width="10.7109375" customWidth="1"/>
    <col min="12293" max="12293" width="9.85546875" customWidth="1"/>
    <col min="12294" max="12294" width="10.7109375" customWidth="1"/>
    <col min="12295" max="12295" width="27.85546875" customWidth="1"/>
    <col min="12296" max="12296" width="21.7109375" customWidth="1"/>
    <col min="12297" max="12297" width="17.140625" customWidth="1"/>
    <col min="12298" max="12298" width="17.7109375" customWidth="1"/>
    <col min="12545" max="12545" width="28.140625" customWidth="1"/>
    <col min="12546" max="12546" width="13.140625" customWidth="1"/>
    <col min="12547" max="12547" width="9.85546875" customWidth="1"/>
    <col min="12548" max="12548" width="10.7109375" customWidth="1"/>
    <col min="12549" max="12549" width="9.85546875" customWidth="1"/>
    <col min="12550" max="12550" width="10.7109375" customWidth="1"/>
    <col min="12551" max="12551" width="27.85546875" customWidth="1"/>
    <col min="12552" max="12552" width="21.7109375" customWidth="1"/>
    <col min="12553" max="12553" width="17.140625" customWidth="1"/>
    <col min="12554" max="12554" width="17.7109375" customWidth="1"/>
    <col min="12801" max="12801" width="28.140625" customWidth="1"/>
    <col min="12802" max="12802" width="13.140625" customWidth="1"/>
    <col min="12803" max="12803" width="9.85546875" customWidth="1"/>
    <col min="12804" max="12804" width="10.7109375" customWidth="1"/>
    <col min="12805" max="12805" width="9.85546875" customWidth="1"/>
    <col min="12806" max="12806" width="10.7109375" customWidth="1"/>
    <col min="12807" max="12807" width="27.85546875" customWidth="1"/>
    <col min="12808" max="12808" width="21.7109375" customWidth="1"/>
    <col min="12809" max="12809" width="17.140625" customWidth="1"/>
    <col min="12810" max="12810" width="17.7109375" customWidth="1"/>
    <col min="13057" max="13057" width="28.140625" customWidth="1"/>
    <col min="13058" max="13058" width="13.140625" customWidth="1"/>
    <col min="13059" max="13059" width="9.85546875" customWidth="1"/>
    <col min="13060" max="13060" width="10.7109375" customWidth="1"/>
    <col min="13061" max="13061" width="9.85546875" customWidth="1"/>
    <col min="13062" max="13062" width="10.7109375" customWidth="1"/>
    <col min="13063" max="13063" width="27.85546875" customWidth="1"/>
    <col min="13064" max="13064" width="21.7109375" customWidth="1"/>
    <col min="13065" max="13065" width="17.140625" customWidth="1"/>
    <col min="13066" max="13066" width="17.7109375" customWidth="1"/>
    <col min="13313" max="13313" width="28.140625" customWidth="1"/>
    <col min="13314" max="13314" width="13.140625" customWidth="1"/>
    <col min="13315" max="13315" width="9.85546875" customWidth="1"/>
    <col min="13316" max="13316" width="10.7109375" customWidth="1"/>
    <col min="13317" max="13317" width="9.85546875" customWidth="1"/>
    <col min="13318" max="13318" width="10.7109375" customWidth="1"/>
    <col min="13319" max="13319" width="27.85546875" customWidth="1"/>
    <col min="13320" max="13320" width="21.7109375" customWidth="1"/>
    <col min="13321" max="13321" width="17.140625" customWidth="1"/>
    <col min="13322" max="13322" width="17.7109375" customWidth="1"/>
    <col min="13569" max="13569" width="28.140625" customWidth="1"/>
    <col min="13570" max="13570" width="13.140625" customWidth="1"/>
    <col min="13571" max="13571" width="9.85546875" customWidth="1"/>
    <col min="13572" max="13572" width="10.7109375" customWidth="1"/>
    <col min="13573" max="13573" width="9.85546875" customWidth="1"/>
    <col min="13574" max="13574" width="10.7109375" customWidth="1"/>
    <col min="13575" max="13575" width="27.85546875" customWidth="1"/>
    <col min="13576" max="13576" width="21.7109375" customWidth="1"/>
    <col min="13577" max="13577" width="17.140625" customWidth="1"/>
    <col min="13578" max="13578" width="17.7109375" customWidth="1"/>
    <col min="13825" max="13825" width="28.140625" customWidth="1"/>
    <col min="13826" max="13826" width="13.140625" customWidth="1"/>
    <col min="13827" max="13827" width="9.85546875" customWidth="1"/>
    <col min="13828" max="13828" width="10.7109375" customWidth="1"/>
    <col min="13829" max="13829" width="9.85546875" customWidth="1"/>
    <col min="13830" max="13830" width="10.7109375" customWidth="1"/>
    <col min="13831" max="13831" width="27.85546875" customWidth="1"/>
    <col min="13832" max="13832" width="21.7109375" customWidth="1"/>
    <col min="13833" max="13833" width="17.140625" customWidth="1"/>
    <col min="13834" max="13834" width="17.7109375" customWidth="1"/>
    <col min="14081" max="14081" width="28.140625" customWidth="1"/>
    <col min="14082" max="14082" width="13.140625" customWidth="1"/>
    <col min="14083" max="14083" width="9.85546875" customWidth="1"/>
    <col min="14084" max="14084" width="10.7109375" customWidth="1"/>
    <col min="14085" max="14085" width="9.85546875" customWidth="1"/>
    <col min="14086" max="14086" width="10.7109375" customWidth="1"/>
    <col min="14087" max="14087" width="27.85546875" customWidth="1"/>
    <col min="14088" max="14088" width="21.7109375" customWidth="1"/>
    <col min="14089" max="14089" width="17.140625" customWidth="1"/>
    <col min="14090" max="14090" width="17.7109375" customWidth="1"/>
    <col min="14337" max="14337" width="28.140625" customWidth="1"/>
    <col min="14338" max="14338" width="13.140625" customWidth="1"/>
    <col min="14339" max="14339" width="9.85546875" customWidth="1"/>
    <col min="14340" max="14340" width="10.7109375" customWidth="1"/>
    <col min="14341" max="14341" width="9.85546875" customWidth="1"/>
    <col min="14342" max="14342" width="10.7109375" customWidth="1"/>
    <col min="14343" max="14343" width="27.85546875" customWidth="1"/>
    <col min="14344" max="14344" width="21.7109375" customWidth="1"/>
    <col min="14345" max="14345" width="17.140625" customWidth="1"/>
    <col min="14346" max="14346" width="17.7109375" customWidth="1"/>
    <col min="14593" max="14593" width="28.140625" customWidth="1"/>
    <col min="14594" max="14594" width="13.140625" customWidth="1"/>
    <col min="14595" max="14595" width="9.85546875" customWidth="1"/>
    <col min="14596" max="14596" width="10.7109375" customWidth="1"/>
    <col min="14597" max="14597" width="9.85546875" customWidth="1"/>
    <col min="14598" max="14598" width="10.7109375" customWidth="1"/>
    <col min="14599" max="14599" width="27.85546875" customWidth="1"/>
    <col min="14600" max="14600" width="21.7109375" customWidth="1"/>
    <col min="14601" max="14601" width="17.140625" customWidth="1"/>
    <col min="14602" max="14602" width="17.7109375" customWidth="1"/>
    <col min="14849" max="14849" width="28.140625" customWidth="1"/>
    <col min="14850" max="14850" width="13.140625" customWidth="1"/>
    <col min="14851" max="14851" width="9.85546875" customWidth="1"/>
    <col min="14852" max="14852" width="10.7109375" customWidth="1"/>
    <col min="14853" max="14853" width="9.85546875" customWidth="1"/>
    <col min="14854" max="14854" width="10.7109375" customWidth="1"/>
    <col min="14855" max="14855" width="27.85546875" customWidth="1"/>
    <col min="14856" max="14856" width="21.7109375" customWidth="1"/>
    <col min="14857" max="14857" width="17.140625" customWidth="1"/>
    <col min="14858" max="14858" width="17.7109375" customWidth="1"/>
    <col min="15105" max="15105" width="28.140625" customWidth="1"/>
    <col min="15106" max="15106" width="13.140625" customWidth="1"/>
    <col min="15107" max="15107" width="9.85546875" customWidth="1"/>
    <col min="15108" max="15108" width="10.7109375" customWidth="1"/>
    <col min="15109" max="15109" width="9.85546875" customWidth="1"/>
    <col min="15110" max="15110" width="10.7109375" customWidth="1"/>
    <col min="15111" max="15111" width="27.85546875" customWidth="1"/>
    <col min="15112" max="15112" width="21.7109375" customWidth="1"/>
    <col min="15113" max="15113" width="17.140625" customWidth="1"/>
    <col min="15114" max="15114" width="17.7109375" customWidth="1"/>
    <col min="15361" max="15361" width="28.140625" customWidth="1"/>
    <col min="15362" max="15362" width="13.140625" customWidth="1"/>
    <col min="15363" max="15363" width="9.85546875" customWidth="1"/>
    <col min="15364" max="15364" width="10.7109375" customWidth="1"/>
    <col min="15365" max="15365" width="9.85546875" customWidth="1"/>
    <col min="15366" max="15366" width="10.7109375" customWidth="1"/>
    <col min="15367" max="15367" width="27.85546875" customWidth="1"/>
    <col min="15368" max="15368" width="21.7109375" customWidth="1"/>
    <col min="15369" max="15369" width="17.140625" customWidth="1"/>
    <col min="15370" max="15370" width="17.7109375" customWidth="1"/>
    <col min="15617" max="15617" width="28.140625" customWidth="1"/>
    <col min="15618" max="15618" width="13.140625" customWidth="1"/>
    <col min="15619" max="15619" width="9.85546875" customWidth="1"/>
    <col min="15620" max="15620" width="10.7109375" customWidth="1"/>
    <col min="15621" max="15621" width="9.85546875" customWidth="1"/>
    <col min="15622" max="15622" width="10.7109375" customWidth="1"/>
    <col min="15623" max="15623" width="27.85546875" customWidth="1"/>
    <col min="15624" max="15624" width="21.7109375" customWidth="1"/>
    <col min="15625" max="15625" width="17.140625" customWidth="1"/>
    <col min="15626" max="15626" width="17.7109375" customWidth="1"/>
    <col min="15873" max="15873" width="28.140625" customWidth="1"/>
    <col min="15874" max="15874" width="13.140625" customWidth="1"/>
    <col min="15875" max="15875" width="9.85546875" customWidth="1"/>
    <col min="15876" max="15876" width="10.7109375" customWidth="1"/>
    <col min="15877" max="15877" width="9.85546875" customWidth="1"/>
    <col min="15878" max="15878" width="10.7109375" customWidth="1"/>
    <col min="15879" max="15879" width="27.85546875" customWidth="1"/>
    <col min="15880" max="15880" width="21.7109375" customWidth="1"/>
    <col min="15881" max="15881" width="17.140625" customWidth="1"/>
    <col min="15882" max="15882" width="17.7109375" customWidth="1"/>
    <col min="16129" max="16129" width="28.140625" customWidth="1"/>
    <col min="16130" max="16130" width="13.140625" customWidth="1"/>
    <col min="16131" max="16131" width="9.85546875" customWidth="1"/>
    <col min="16132" max="16132" width="10.7109375" customWidth="1"/>
    <col min="16133" max="16133" width="9.85546875" customWidth="1"/>
    <col min="16134" max="16134" width="10.7109375" customWidth="1"/>
    <col min="16135" max="16135" width="27.85546875" customWidth="1"/>
    <col min="16136" max="16136" width="21.7109375" customWidth="1"/>
    <col min="16137" max="16137" width="17.140625" customWidth="1"/>
    <col min="16138" max="16138" width="17.7109375" customWidth="1"/>
  </cols>
  <sheetData>
    <row r="1" spans="1:10" ht="15.75">
      <c r="A1" s="65" t="s">
        <v>88</v>
      </c>
      <c r="J1" s="66"/>
    </row>
    <row r="2" spans="1:10" ht="9" customHeight="1">
      <c r="A2" s="67"/>
      <c r="J2" s="68"/>
    </row>
    <row r="3" spans="1:10" ht="57.75" customHeight="1">
      <c r="A3" s="181" t="s">
        <v>89</v>
      </c>
      <c r="B3" s="181"/>
      <c r="C3" s="181"/>
      <c r="D3" s="181"/>
      <c r="E3" s="181"/>
      <c r="F3" s="181"/>
      <c r="G3" s="181"/>
      <c r="H3" s="181"/>
      <c r="I3" s="181"/>
      <c r="J3" s="181"/>
    </row>
    <row r="4" spans="1:10" s="75" customFormat="1">
      <c r="A4" s="69" t="s">
        <v>90</v>
      </c>
      <c r="B4" s="70" t="s">
        <v>91</v>
      </c>
      <c r="C4" s="71"/>
      <c r="D4" s="72"/>
      <c r="E4" s="73"/>
      <c r="F4" s="73"/>
      <c r="G4" s="74"/>
      <c r="H4" s="182" t="s">
        <v>92</v>
      </c>
      <c r="I4" s="182"/>
      <c r="J4" s="182"/>
    </row>
    <row r="5" spans="1:10" s="75" customFormat="1">
      <c r="A5" s="76" t="s">
        <v>93</v>
      </c>
      <c r="B5" s="77" t="s">
        <v>94</v>
      </c>
      <c r="C5" s="78"/>
      <c r="D5" s="79"/>
      <c r="E5" s="80"/>
      <c r="F5" s="80"/>
      <c r="G5" s="81"/>
      <c r="H5" s="183" t="s">
        <v>95</v>
      </c>
      <c r="I5" s="183"/>
      <c r="J5" s="183"/>
    </row>
    <row r="6" spans="1:10" s="75" customFormat="1">
      <c r="A6" s="82" t="s">
        <v>96</v>
      </c>
      <c r="B6" s="83" t="s">
        <v>97</v>
      </c>
      <c r="C6" s="84"/>
      <c r="D6" s="84"/>
      <c r="E6" s="84"/>
      <c r="F6" s="84"/>
      <c r="G6" s="85"/>
      <c r="H6" s="184" t="str">
        <f>IF(ISERROR(VLOOKUP(C8,[3]listy!A1:C16,3,FALSE)),"",VLOOKUP(C8,[3]listy!A1:C16,3,FALSE))</f>
        <v>we Wrocławiu</v>
      </c>
      <c r="I6" s="184"/>
      <c r="J6" s="184"/>
    </row>
    <row r="7" spans="1:10" s="75" customFormat="1">
      <c r="C7" s="86" t="s">
        <v>98</v>
      </c>
      <c r="D7" s="87" t="s">
        <v>99</v>
      </c>
      <c r="E7" s="88" t="s">
        <v>100</v>
      </c>
      <c r="F7" s="88" t="s">
        <v>101</v>
      </c>
      <c r="G7" s="89"/>
      <c r="H7" s="184"/>
      <c r="I7" s="184"/>
      <c r="J7" s="184"/>
    </row>
    <row r="8" spans="1:10" s="75" customFormat="1">
      <c r="C8" s="90">
        <v>2</v>
      </c>
      <c r="D8" s="90">
        <v>6</v>
      </c>
      <c r="E8" s="90">
        <v>0</v>
      </c>
      <c r="F8" s="91">
        <v>0</v>
      </c>
      <c r="G8" s="89"/>
      <c r="H8" s="89"/>
      <c r="I8" s="89"/>
      <c r="J8" s="89"/>
    </row>
    <row r="9" spans="1:10" s="75" customFormat="1" ht="14.25" customHeight="1">
      <c r="A9" s="89"/>
      <c r="B9" s="92" t="s">
        <v>97</v>
      </c>
      <c r="C9" s="93" t="s">
        <v>97</v>
      </c>
      <c r="D9" s="93" t="s">
        <v>97</v>
      </c>
      <c r="E9" s="93" t="s">
        <v>97</v>
      </c>
      <c r="F9" s="93" t="s">
        <v>97</v>
      </c>
      <c r="G9" s="89"/>
      <c r="H9" s="89"/>
      <c r="I9" s="94" t="s">
        <v>102</v>
      </c>
      <c r="J9" s="94" t="s">
        <v>103</v>
      </c>
    </row>
    <row r="10" spans="1:10" s="75" customFormat="1" ht="26.25" customHeight="1">
      <c r="A10" s="95" t="s">
        <v>104</v>
      </c>
      <c r="B10" s="96">
        <v>2017</v>
      </c>
      <c r="C10" s="97"/>
      <c r="D10" s="175" t="s">
        <v>105</v>
      </c>
      <c r="E10" s="175"/>
      <c r="F10" s="175"/>
      <c r="G10" s="96">
        <v>12</v>
      </c>
      <c r="H10" s="98" t="s">
        <v>106</v>
      </c>
      <c r="I10" s="99">
        <f>+IF(G10&lt;9,G10,8)</f>
        <v>8</v>
      </c>
      <c r="J10" s="99">
        <f>+IF(G10&gt;8,G10-8,0)</f>
        <v>4</v>
      </c>
    </row>
    <row r="11" spans="1:10" s="75" customFormat="1" ht="26.25" customHeight="1">
      <c r="A11" s="97"/>
      <c r="B11" s="97"/>
      <c r="C11" s="97"/>
      <c r="D11" s="97"/>
      <c r="E11" s="100"/>
      <c r="F11" s="101"/>
      <c r="G11" s="97"/>
      <c r="H11" s="98" t="s">
        <v>107</v>
      </c>
      <c r="I11" s="102">
        <v>2752.92</v>
      </c>
      <c r="J11" s="102">
        <v>2752.92</v>
      </c>
    </row>
    <row r="12" spans="1:10" s="75" customFormat="1" ht="13.5" thickBot="1"/>
    <row r="13" spans="1:10" s="103" customFormat="1" ht="47.25" customHeight="1" thickBot="1">
      <c r="A13" s="174" t="s">
        <v>108</v>
      </c>
      <c r="B13" s="174" t="s">
        <v>109</v>
      </c>
      <c r="C13" s="173" t="s">
        <v>110</v>
      </c>
      <c r="D13" s="173"/>
      <c r="E13" s="174" t="s">
        <v>111</v>
      </c>
      <c r="F13" s="178"/>
      <c r="G13" s="179" t="s">
        <v>112</v>
      </c>
      <c r="H13" s="173" t="s">
        <v>113</v>
      </c>
      <c r="I13" s="174" t="s">
        <v>114</v>
      </c>
      <c r="J13" s="174" t="s">
        <v>115</v>
      </c>
    </row>
    <row r="14" spans="1:10" s="103" customFormat="1" ht="39.75" customHeight="1">
      <c r="A14" s="174"/>
      <c r="B14" s="174"/>
      <c r="C14" s="104" t="s">
        <v>116</v>
      </c>
      <c r="D14" s="105" t="s">
        <v>117</v>
      </c>
      <c r="E14" s="106" t="s">
        <v>116</v>
      </c>
      <c r="F14" s="105" t="s">
        <v>117</v>
      </c>
      <c r="G14" s="180"/>
      <c r="H14" s="173"/>
      <c r="I14" s="174"/>
      <c r="J14" s="174"/>
    </row>
    <row r="15" spans="1:10" s="113" customFormat="1" ht="12.75" customHeight="1" thickBot="1">
      <c r="A15" s="107">
        <v>1</v>
      </c>
      <c r="B15" s="107">
        <v>2</v>
      </c>
      <c r="C15" s="108">
        <v>3</v>
      </c>
      <c r="D15" s="109">
        <v>4</v>
      </c>
      <c r="E15" s="110">
        <v>5</v>
      </c>
      <c r="F15" s="109">
        <v>6</v>
      </c>
      <c r="G15" s="111">
        <v>7</v>
      </c>
      <c r="H15" s="112">
        <v>8</v>
      </c>
      <c r="I15" s="107">
        <v>9</v>
      </c>
      <c r="J15" s="107">
        <v>10</v>
      </c>
    </row>
    <row r="16" spans="1:10" ht="13.5" thickBot="1">
      <c r="A16" s="114" t="s">
        <v>118</v>
      </c>
      <c r="B16" s="115">
        <v>1</v>
      </c>
      <c r="C16" s="116">
        <f>ROUND(B16*$I$11,2)</f>
        <v>2752.92</v>
      </c>
      <c r="D16" s="117">
        <f>ROUND(B16*$J$11,2)</f>
        <v>2752.92</v>
      </c>
      <c r="E16" s="118">
        <v>8.77</v>
      </c>
      <c r="F16" s="119">
        <f>SUM('[2]ZSOiMS Szklarska Poręba'!F16+[2]ZSTiL_Piechowice!F16+[2]ZSS_MILKOW!F16+'[2]MOW Szklarska Poręba'!F16+'[2]DWD_Szkarska Poręba'!F16+'[2]PPPP_Szklarska Poręba'!F16+[2]PPPP_Kowary!F16)</f>
        <v>9.31</v>
      </c>
      <c r="G16" s="120">
        <f>ROUND(E16*C16*$I$10+D16*F16*$J$10,2)</f>
        <v>295663.61</v>
      </c>
      <c r="H16" s="121">
        <f>'[2]ZSOiMS Szklarska Poręba'!H16+[2]ZSTiL_Piechowice!H16+[2]ZSS_MILKOW!H16+'[2]MOW Szklarska Poręba'!H16+'[2]DWD_Szkarska Poręba'!H16+'[2]PPPP_Szklarska Poręba'!H16+[2]PPPP_Kowary!H16</f>
        <v>316152.58</v>
      </c>
      <c r="I16" s="122">
        <f>+IF(SUM(E16:F16)&lt;&gt;0,IF((E16*$I$10+F16*$J$10)&lt;&gt;0,ROUND(H16/(E16*$I$10+F16*$J$10),2),""),"")</f>
        <v>2943.69</v>
      </c>
      <c r="J16" s="123">
        <f>H16-G16</f>
        <v>20488.97000000003</v>
      </c>
    </row>
    <row r="17" spans="1:10" ht="13.5" thickBot="1">
      <c r="A17" s="124" t="s">
        <v>119</v>
      </c>
      <c r="B17" s="125">
        <v>1.1100000000000001</v>
      </c>
      <c r="C17" s="126">
        <f>ROUND(B17*$I$11,2)</f>
        <v>3055.74</v>
      </c>
      <c r="D17" s="127">
        <f>ROUND(B17*$J$11,2)</f>
        <v>3055.74</v>
      </c>
      <c r="E17" s="118">
        <v>22.23</v>
      </c>
      <c r="F17" s="119">
        <f>SUM('[2]ZSOiMS Szklarska Poręba'!F17+[2]ZSTiL_Piechowice!F17+[2]ZSS_MILKOW!F17+'[2]MOW Szklarska Poręba'!F17+'[2]DWD_Szkarska Poręba'!F17+'[2]PPPP_Szklarska Poręba'!F17+[2]PPPP_Kowary!F17)</f>
        <v>19.95</v>
      </c>
      <c r="G17" s="128">
        <f>ROUND(E17*C17*$I$10+D17*F17*$J$10,2)</f>
        <v>787280.85</v>
      </c>
      <c r="H17" s="129">
        <f>'[2]ZSOiMS Szklarska Poręba'!H17+[2]ZSTiL_Piechowice!H17+[2]ZSS_MILKOW!H17+'[2]MOW Szklarska Poręba'!H17+'[2]DWD_Szkarska Poręba'!H17+'[2]PPPP_Szklarska Poręba'!H17+[2]PPPP_Kowary!H17</f>
        <v>894592.47</v>
      </c>
      <c r="I17" s="130">
        <f>+IF(SUM(E17:F17)&lt;&gt;0,IF((E17*$I$10+F17*$J$10)&lt;&gt;0,ROUND(H17/(E17*$I$10+F17*$J$10),2),""),"")</f>
        <v>3472.26</v>
      </c>
      <c r="J17" s="131">
        <f>H17-G17</f>
        <v>107311.62</v>
      </c>
    </row>
    <row r="18" spans="1:10" ht="13.5" thickBot="1">
      <c r="A18" s="124" t="s">
        <v>120</v>
      </c>
      <c r="B18" s="125">
        <v>1.44</v>
      </c>
      <c r="C18" s="126">
        <f>ROUND(B18*$I$11,2)</f>
        <v>3964.2</v>
      </c>
      <c r="D18" s="127">
        <f>ROUND(B18*$J$11,2)</f>
        <v>3964.2</v>
      </c>
      <c r="E18" s="118">
        <f>SUM('[2]ZSOiMS Szklarska Poręba'!E18+[2]ZSTiL_Piechowice!E18+[2]ZSS_MILKOW!E18+'[2]MOW Szklarska Poręba'!E18+'[2]DWD_Szkarska Poręba'!E18+'[2]PPPP_Szklarska Poręba'!E18+[2]PPPP_Kowary!E18)</f>
        <v>55.46</v>
      </c>
      <c r="F18" s="119">
        <v>51.18</v>
      </c>
      <c r="G18" s="128">
        <f>ROUND(E18*C18*$I$10+D18*F18*$J$10,2)</f>
        <v>2570387.2799999998</v>
      </c>
      <c r="H18" s="129">
        <f>'[2]ZSOiMS Szklarska Poręba'!H18+[2]ZSTiL_Piechowice!H18+[2]ZSS_MILKOW!H18+'[2]MOW Szklarska Poręba'!H18+'[2]DWD_Szkarska Poręba'!H18+'[2]PPPP_Szklarska Poręba'!H18+[2]PPPP_Kowary!H18</f>
        <v>2744989.07</v>
      </c>
      <c r="I18" s="130">
        <f>+IF(SUM(E18:F18)&lt;&gt;0,IF((E18*$I$10+F18*$J$10)&lt;&gt;0,ROUND(H18/(E18*$I$10+F18*$J$10),2),""),"")</f>
        <v>4233.4799999999996</v>
      </c>
      <c r="J18" s="131">
        <f>H18-G18</f>
        <v>174601.79000000004</v>
      </c>
    </row>
    <row r="19" spans="1:10" ht="13.5" thickBot="1">
      <c r="A19" s="132" t="s">
        <v>121</v>
      </c>
      <c r="B19" s="133">
        <v>1.84</v>
      </c>
      <c r="C19" s="134">
        <f>ROUND(B19*$I$11,2)</f>
        <v>5065.37</v>
      </c>
      <c r="D19" s="135">
        <f>ROUND(B19*$J$11,2)</f>
        <v>5065.37</v>
      </c>
      <c r="E19" s="118">
        <f>SUM('[2]ZSOiMS Szklarska Poręba'!E19+[2]ZSTiL_Piechowice!E19+[2]ZSS_MILKOW!E19+'[2]MOW Szklarska Poręba'!E19+'[2]DWD_Szkarska Poręba'!E19+'[2]PPPP_Szklarska Poręba'!E19+[2]PPPP_Kowary!E19)</f>
        <v>46.25</v>
      </c>
      <c r="F19" s="119">
        <v>46.65</v>
      </c>
      <c r="G19" s="136">
        <f>ROUND(E19*C19*$I$10+D19*F19*$J$10,2)</f>
        <v>2819384.94</v>
      </c>
      <c r="H19" s="137">
        <f>'[2]ZSOiMS Szklarska Poręba'!H19+[2]ZSTiL_Piechowice!H19+[2]ZSS_MILKOW!H19+'[2]MOW Szklarska Poręba'!H19+'[2]DWD_Szkarska Poręba'!H19+'[2]PPPP_Szklarska Poręba'!H19+[2]PPPP_Kowary!H19</f>
        <v>2947235.6800000006</v>
      </c>
      <c r="I19" s="138">
        <f>+IF(SUM(E19:F19)&lt;&gt;0,IF((E19*$I$10+F19*$J$10)&lt;&gt;0,ROUND(H19/(E19*$I$10+F19*$J$10),2),""),"")</f>
        <v>5295.07</v>
      </c>
      <c r="J19" s="139">
        <f>H19-G19</f>
        <v>127850.74000000069</v>
      </c>
    </row>
    <row r="21" spans="1:10">
      <c r="A21" s="140" t="s">
        <v>122</v>
      </c>
      <c r="B21" s="140"/>
      <c r="J21" s="141"/>
    </row>
    <row r="22" spans="1:10">
      <c r="A22" s="140" t="s">
        <v>123</v>
      </c>
      <c r="B22" s="140"/>
    </row>
    <row r="23" spans="1:10">
      <c r="A23" s="140" t="s">
        <v>124</v>
      </c>
      <c r="B23" s="140"/>
    </row>
    <row r="24" spans="1:10">
      <c r="A24" s="142" t="s">
        <v>125</v>
      </c>
      <c r="B24" s="140"/>
    </row>
    <row r="25" spans="1:10">
      <c r="A25" s="140" t="s">
        <v>126</v>
      </c>
    </row>
    <row r="26" spans="1:10" ht="12.75" customHeight="1">
      <c r="A26" s="175" t="s">
        <v>127</v>
      </c>
      <c r="B26" s="175"/>
      <c r="C26" s="175"/>
      <c r="D26" s="175"/>
      <c r="E26" s="175"/>
      <c r="F26" s="175"/>
      <c r="G26" s="175"/>
      <c r="H26" s="175"/>
      <c r="I26" s="175"/>
      <c r="J26" s="175"/>
    </row>
    <row r="27" spans="1:10" ht="27" customHeight="1">
      <c r="A27" s="175"/>
      <c r="B27" s="175"/>
      <c r="C27" s="175"/>
      <c r="D27" s="175"/>
      <c r="E27" s="175"/>
      <c r="F27" s="175"/>
      <c r="G27" s="175"/>
      <c r="H27" s="175"/>
      <c r="I27" s="175"/>
      <c r="J27" s="175"/>
    </row>
    <row r="29" spans="1:10">
      <c r="A29" s="176" t="s">
        <v>128</v>
      </c>
      <c r="B29" s="176"/>
      <c r="C29" s="143"/>
      <c r="D29" s="143"/>
      <c r="E29" s="177"/>
      <c r="F29" s="177"/>
      <c r="I29" s="176"/>
      <c r="J29" s="176"/>
    </row>
    <row r="30" spans="1:10">
      <c r="A30" s="172" t="s">
        <v>129</v>
      </c>
      <c r="B30" s="172"/>
      <c r="C30" s="143"/>
      <c r="D30" s="143"/>
      <c r="E30" s="172" t="s">
        <v>84</v>
      </c>
      <c r="F30" s="172"/>
      <c r="I30" s="172" t="s">
        <v>130</v>
      </c>
      <c r="J30" s="172"/>
    </row>
  </sheetData>
  <mergeCells count="20">
    <mergeCell ref="A3:J3"/>
    <mergeCell ref="H4:J4"/>
    <mergeCell ref="H5:J5"/>
    <mergeCell ref="H6:J7"/>
    <mergeCell ref="D10:F10"/>
    <mergeCell ref="A30:B30"/>
    <mergeCell ref="E30:F30"/>
    <mergeCell ref="I30:J30"/>
    <mergeCell ref="H13:H14"/>
    <mergeCell ref="I13:I14"/>
    <mergeCell ref="J13:J14"/>
    <mergeCell ref="A26:J27"/>
    <mergeCell ref="A29:B29"/>
    <mergeCell ref="E29:F29"/>
    <mergeCell ref="I29:J29"/>
    <mergeCell ref="A13:A14"/>
    <mergeCell ref="B13:B14"/>
    <mergeCell ref="C13:D13"/>
    <mergeCell ref="E13:F13"/>
    <mergeCell ref="G13:G14"/>
  </mergeCells>
  <dataValidations count="6">
    <dataValidation type="decimal" allowBlank="1" showErrorMessage="1" error="Etaty należy podać jako liczbę większą od zera lub pozostawić komórkę pustą." sqref="E16:F19 JA16:JB19 SW16:SX19 ACS16:ACT19 AMO16:AMP19 AWK16:AWL19 BGG16:BGH19 BQC16:BQD19 BZY16:BZZ19 CJU16:CJV19 CTQ16:CTR19 DDM16:DDN19 DNI16:DNJ19 DXE16:DXF19 EHA16:EHB19 EQW16:EQX19 FAS16:FAT19 FKO16:FKP19 FUK16:FUL19 GEG16:GEH19 GOC16:GOD19 GXY16:GXZ19 HHU16:HHV19 HRQ16:HRR19 IBM16:IBN19 ILI16:ILJ19 IVE16:IVF19 JFA16:JFB19 JOW16:JOX19 JYS16:JYT19 KIO16:KIP19 KSK16:KSL19 LCG16:LCH19 LMC16:LMD19 LVY16:LVZ19 MFU16:MFV19 MPQ16:MPR19 MZM16:MZN19 NJI16:NJJ19 NTE16:NTF19 ODA16:ODB19 OMW16:OMX19 OWS16:OWT19 PGO16:PGP19 PQK16:PQL19 QAG16:QAH19 QKC16:QKD19 QTY16:QTZ19 RDU16:RDV19 RNQ16:RNR19 RXM16:RXN19 SHI16:SHJ19 SRE16:SRF19 TBA16:TBB19 TKW16:TKX19 TUS16:TUT19 UEO16:UEP19 UOK16:UOL19 UYG16:UYH19 VIC16:VID19 VRY16:VRZ19 WBU16:WBV19 WLQ16:WLR19 WVM16:WVN19 E65552:F65555 JA65552:JB65555 SW65552:SX65555 ACS65552:ACT65555 AMO65552:AMP65555 AWK65552:AWL65555 BGG65552:BGH65555 BQC65552:BQD65555 BZY65552:BZZ65555 CJU65552:CJV65555 CTQ65552:CTR65555 DDM65552:DDN65555 DNI65552:DNJ65555 DXE65552:DXF65555 EHA65552:EHB65555 EQW65552:EQX65555 FAS65552:FAT65555 FKO65552:FKP65555 FUK65552:FUL65555 GEG65552:GEH65555 GOC65552:GOD65555 GXY65552:GXZ65555 HHU65552:HHV65555 HRQ65552:HRR65555 IBM65552:IBN65555 ILI65552:ILJ65555 IVE65552:IVF65555 JFA65552:JFB65555 JOW65552:JOX65555 JYS65552:JYT65555 KIO65552:KIP65555 KSK65552:KSL65555 LCG65552:LCH65555 LMC65552:LMD65555 LVY65552:LVZ65555 MFU65552:MFV65555 MPQ65552:MPR65555 MZM65552:MZN65555 NJI65552:NJJ65555 NTE65552:NTF65555 ODA65552:ODB65555 OMW65552:OMX65555 OWS65552:OWT65555 PGO65552:PGP65555 PQK65552:PQL65555 QAG65552:QAH65555 QKC65552:QKD65555 QTY65552:QTZ65555 RDU65552:RDV65555 RNQ65552:RNR65555 RXM65552:RXN65555 SHI65552:SHJ65555 SRE65552:SRF65555 TBA65552:TBB65555 TKW65552:TKX65555 TUS65552:TUT65555 UEO65552:UEP65555 UOK65552:UOL65555 UYG65552:UYH65555 VIC65552:VID65555 VRY65552:VRZ65555 WBU65552:WBV65555 WLQ65552:WLR65555 WVM65552:WVN65555 E131088:F131091 JA131088:JB131091 SW131088:SX131091 ACS131088:ACT131091 AMO131088:AMP131091 AWK131088:AWL131091 BGG131088:BGH131091 BQC131088:BQD131091 BZY131088:BZZ131091 CJU131088:CJV131091 CTQ131088:CTR131091 DDM131088:DDN131091 DNI131088:DNJ131091 DXE131088:DXF131091 EHA131088:EHB131091 EQW131088:EQX131091 FAS131088:FAT131091 FKO131088:FKP131091 FUK131088:FUL131091 GEG131088:GEH131091 GOC131088:GOD131091 GXY131088:GXZ131091 HHU131088:HHV131091 HRQ131088:HRR131091 IBM131088:IBN131091 ILI131088:ILJ131091 IVE131088:IVF131091 JFA131088:JFB131091 JOW131088:JOX131091 JYS131088:JYT131091 KIO131088:KIP131091 KSK131088:KSL131091 LCG131088:LCH131091 LMC131088:LMD131091 LVY131088:LVZ131091 MFU131088:MFV131091 MPQ131088:MPR131091 MZM131088:MZN131091 NJI131088:NJJ131091 NTE131088:NTF131091 ODA131088:ODB131091 OMW131088:OMX131091 OWS131088:OWT131091 PGO131088:PGP131091 PQK131088:PQL131091 QAG131088:QAH131091 QKC131088:QKD131091 QTY131088:QTZ131091 RDU131088:RDV131091 RNQ131088:RNR131091 RXM131088:RXN131091 SHI131088:SHJ131091 SRE131088:SRF131091 TBA131088:TBB131091 TKW131088:TKX131091 TUS131088:TUT131091 UEO131088:UEP131091 UOK131088:UOL131091 UYG131088:UYH131091 VIC131088:VID131091 VRY131088:VRZ131091 WBU131088:WBV131091 WLQ131088:WLR131091 WVM131088:WVN131091 E196624:F196627 JA196624:JB196627 SW196624:SX196627 ACS196624:ACT196627 AMO196624:AMP196627 AWK196624:AWL196627 BGG196624:BGH196627 BQC196624:BQD196627 BZY196624:BZZ196627 CJU196624:CJV196627 CTQ196624:CTR196627 DDM196624:DDN196627 DNI196624:DNJ196627 DXE196624:DXF196627 EHA196624:EHB196627 EQW196624:EQX196627 FAS196624:FAT196627 FKO196624:FKP196627 FUK196624:FUL196627 GEG196624:GEH196627 GOC196624:GOD196627 GXY196624:GXZ196627 HHU196624:HHV196627 HRQ196624:HRR196627 IBM196624:IBN196627 ILI196624:ILJ196627 IVE196624:IVF196627 JFA196624:JFB196627 JOW196624:JOX196627 JYS196624:JYT196627 KIO196624:KIP196627 KSK196624:KSL196627 LCG196624:LCH196627 LMC196624:LMD196627 LVY196624:LVZ196627 MFU196624:MFV196627 MPQ196624:MPR196627 MZM196624:MZN196627 NJI196624:NJJ196627 NTE196624:NTF196627 ODA196624:ODB196627 OMW196624:OMX196627 OWS196624:OWT196627 PGO196624:PGP196627 PQK196624:PQL196627 QAG196624:QAH196627 QKC196624:QKD196627 QTY196624:QTZ196627 RDU196624:RDV196627 RNQ196624:RNR196627 RXM196624:RXN196627 SHI196624:SHJ196627 SRE196624:SRF196627 TBA196624:TBB196627 TKW196624:TKX196627 TUS196624:TUT196627 UEO196624:UEP196627 UOK196624:UOL196627 UYG196624:UYH196627 VIC196624:VID196627 VRY196624:VRZ196627 WBU196624:WBV196627 WLQ196624:WLR196627 WVM196624:WVN196627 E262160:F262163 JA262160:JB262163 SW262160:SX262163 ACS262160:ACT262163 AMO262160:AMP262163 AWK262160:AWL262163 BGG262160:BGH262163 BQC262160:BQD262163 BZY262160:BZZ262163 CJU262160:CJV262163 CTQ262160:CTR262163 DDM262160:DDN262163 DNI262160:DNJ262163 DXE262160:DXF262163 EHA262160:EHB262163 EQW262160:EQX262163 FAS262160:FAT262163 FKO262160:FKP262163 FUK262160:FUL262163 GEG262160:GEH262163 GOC262160:GOD262163 GXY262160:GXZ262163 HHU262160:HHV262163 HRQ262160:HRR262163 IBM262160:IBN262163 ILI262160:ILJ262163 IVE262160:IVF262163 JFA262160:JFB262163 JOW262160:JOX262163 JYS262160:JYT262163 KIO262160:KIP262163 KSK262160:KSL262163 LCG262160:LCH262163 LMC262160:LMD262163 LVY262160:LVZ262163 MFU262160:MFV262163 MPQ262160:MPR262163 MZM262160:MZN262163 NJI262160:NJJ262163 NTE262160:NTF262163 ODA262160:ODB262163 OMW262160:OMX262163 OWS262160:OWT262163 PGO262160:PGP262163 PQK262160:PQL262163 QAG262160:QAH262163 QKC262160:QKD262163 QTY262160:QTZ262163 RDU262160:RDV262163 RNQ262160:RNR262163 RXM262160:RXN262163 SHI262160:SHJ262163 SRE262160:SRF262163 TBA262160:TBB262163 TKW262160:TKX262163 TUS262160:TUT262163 UEO262160:UEP262163 UOK262160:UOL262163 UYG262160:UYH262163 VIC262160:VID262163 VRY262160:VRZ262163 WBU262160:WBV262163 WLQ262160:WLR262163 WVM262160:WVN262163 E327696:F327699 JA327696:JB327699 SW327696:SX327699 ACS327696:ACT327699 AMO327696:AMP327699 AWK327696:AWL327699 BGG327696:BGH327699 BQC327696:BQD327699 BZY327696:BZZ327699 CJU327696:CJV327699 CTQ327696:CTR327699 DDM327696:DDN327699 DNI327696:DNJ327699 DXE327696:DXF327699 EHA327696:EHB327699 EQW327696:EQX327699 FAS327696:FAT327699 FKO327696:FKP327699 FUK327696:FUL327699 GEG327696:GEH327699 GOC327696:GOD327699 GXY327696:GXZ327699 HHU327696:HHV327699 HRQ327696:HRR327699 IBM327696:IBN327699 ILI327696:ILJ327699 IVE327696:IVF327699 JFA327696:JFB327699 JOW327696:JOX327699 JYS327696:JYT327699 KIO327696:KIP327699 KSK327696:KSL327699 LCG327696:LCH327699 LMC327696:LMD327699 LVY327696:LVZ327699 MFU327696:MFV327699 MPQ327696:MPR327699 MZM327696:MZN327699 NJI327696:NJJ327699 NTE327696:NTF327699 ODA327696:ODB327699 OMW327696:OMX327699 OWS327696:OWT327699 PGO327696:PGP327699 PQK327696:PQL327699 QAG327696:QAH327699 QKC327696:QKD327699 QTY327696:QTZ327699 RDU327696:RDV327699 RNQ327696:RNR327699 RXM327696:RXN327699 SHI327696:SHJ327699 SRE327696:SRF327699 TBA327696:TBB327699 TKW327696:TKX327699 TUS327696:TUT327699 UEO327696:UEP327699 UOK327696:UOL327699 UYG327696:UYH327699 VIC327696:VID327699 VRY327696:VRZ327699 WBU327696:WBV327699 WLQ327696:WLR327699 WVM327696:WVN327699 E393232:F393235 JA393232:JB393235 SW393232:SX393235 ACS393232:ACT393235 AMO393232:AMP393235 AWK393232:AWL393235 BGG393232:BGH393235 BQC393232:BQD393235 BZY393232:BZZ393235 CJU393232:CJV393235 CTQ393232:CTR393235 DDM393232:DDN393235 DNI393232:DNJ393235 DXE393232:DXF393235 EHA393232:EHB393235 EQW393232:EQX393235 FAS393232:FAT393235 FKO393232:FKP393235 FUK393232:FUL393235 GEG393232:GEH393235 GOC393232:GOD393235 GXY393232:GXZ393235 HHU393232:HHV393235 HRQ393232:HRR393235 IBM393232:IBN393235 ILI393232:ILJ393235 IVE393232:IVF393235 JFA393232:JFB393235 JOW393232:JOX393235 JYS393232:JYT393235 KIO393232:KIP393235 KSK393232:KSL393235 LCG393232:LCH393235 LMC393232:LMD393235 LVY393232:LVZ393235 MFU393232:MFV393235 MPQ393232:MPR393235 MZM393232:MZN393235 NJI393232:NJJ393235 NTE393232:NTF393235 ODA393232:ODB393235 OMW393232:OMX393235 OWS393232:OWT393235 PGO393232:PGP393235 PQK393232:PQL393235 QAG393232:QAH393235 QKC393232:QKD393235 QTY393232:QTZ393235 RDU393232:RDV393235 RNQ393232:RNR393235 RXM393232:RXN393235 SHI393232:SHJ393235 SRE393232:SRF393235 TBA393232:TBB393235 TKW393232:TKX393235 TUS393232:TUT393235 UEO393232:UEP393235 UOK393232:UOL393235 UYG393232:UYH393235 VIC393232:VID393235 VRY393232:VRZ393235 WBU393232:WBV393235 WLQ393232:WLR393235 WVM393232:WVN393235 E458768:F458771 JA458768:JB458771 SW458768:SX458771 ACS458768:ACT458771 AMO458768:AMP458771 AWK458768:AWL458771 BGG458768:BGH458771 BQC458768:BQD458771 BZY458768:BZZ458771 CJU458768:CJV458771 CTQ458768:CTR458771 DDM458768:DDN458771 DNI458768:DNJ458771 DXE458768:DXF458771 EHA458768:EHB458771 EQW458768:EQX458771 FAS458768:FAT458771 FKO458768:FKP458771 FUK458768:FUL458771 GEG458768:GEH458771 GOC458768:GOD458771 GXY458768:GXZ458771 HHU458768:HHV458771 HRQ458768:HRR458771 IBM458768:IBN458771 ILI458768:ILJ458771 IVE458768:IVF458771 JFA458768:JFB458771 JOW458768:JOX458771 JYS458768:JYT458771 KIO458768:KIP458771 KSK458768:KSL458771 LCG458768:LCH458771 LMC458768:LMD458771 LVY458768:LVZ458771 MFU458768:MFV458771 MPQ458768:MPR458771 MZM458768:MZN458771 NJI458768:NJJ458771 NTE458768:NTF458771 ODA458768:ODB458771 OMW458768:OMX458771 OWS458768:OWT458771 PGO458768:PGP458771 PQK458768:PQL458771 QAG458768:QAH458771 QKC458768:QKD458771 QTY458768:QTZ458771 RDU458768:RDV458771 RNQ458768:RNR458771 RXM458768:RXN458771 SHI458768:SHJ458771 SRE458768:SRF458771 TBA458768:TBB458771 TKW458768:TKX458771 TUS458768:TUT458771 UEO458768:UEP458771 UOK458768:UOL458771 UYG458768:UYH458771 VIC458768:VID458771 VRY458768:VRZ458771 WBU458768:WBV458771 WLQ458768:WLR458771 WVM458768:WVN458771 E524304:F524307 JA524304:JB524307 SW524304:SX524307 ACS524304:ACT524307 AMO524304:AMP524307 AWK524304:AWL524307 BGG524304:BGH524307 BQC524304:BQD524307 BZY524304:BZZ524307 CJU524304:CJV524307 CTQ524304:CTR524307 DDM524304:DDN524307 DNI524304:DNJ524307 DXE524304:DXF524307 EHA524304:EHB524307 EQW524304:EQX524307 FAS524304:FAT524307 FKO524304:FKP524307 FUK524304:FUL524307 GEG524304:GEH524307 GOC524304:GOD524307 GXY524304:GXZ524307 HHU524304:HHV524307 HRQ524304:HRR524307 IBM524304:IBN524307 ILI524304:ILJ524307 IVE524304:IVF524307 JFA524304:JFB524307 JOW524304:JOX524307 JYS524304:JYT524307 KIO524304:KIP524307 KSK524304:KSL524307 LCG524304:LCH524307 LMC524304:LMD524307 LVY524304:LVZ524307 MFU524304:MFV524307 MPQ524304:MPR524307 MZM524304:MZN524307 NJI524304:NJJ524307 NTE524304:NTF524307 ODA524304:ODB524307 OMW524304:OMX524307 OWS524304:OWT524307 PGO524304:PGP524307 PQK524304:PQL524307 QAG524304:QAH524307 QKC524304:QKD524307 QTY524304:QTZ524307 RDU524304:RDV524307 RNQ524304:RNR524307 RXM524304:RXN524307 SHI524304:SHJ524307 SRE524304:SRF524307 TBA524304:TBB524307 TKW524304:TKX524307 TUS524304:TUT524307 UEO524304:UEP524307 UOK524304:UOL524307 UYG524304:UYH524307 VIC524304:VID524307 VRY524304:VRZ524307 WBU524304:WBV524307 WLQ524304:WLR524307 WVM524304:WVN524307 E589840:F589843 JA589840:JB589843 SW589840:SX589843 ACS589840:ACT589843 AMO589840:AMP589843 AWK589840:AWL589843 BGG589840:BGH589843 BQC589840:BQD589843 BZY589840:BZZ589843 CJU589840:CJV589843 CTQ589840:CTR589843 DDM589840:DDN589843 DNI589840:DNJ589843 DXE589840:DXF589843 EHA589840:EHB589843 EQW589840:EQX589843 FAS589840:FAT589843 FKO589840:FKP589843 FUK589840:FUL589843 GEG589840:GEH589843 GOC589840:GOD589843 GXY589840:GXZ589843 HHU589840:HHV589843 HRQ589840:HRR589843 IBM589840:IBN589843 ILI589840:ILJ589843 IVE589840:IVF589843 JFA589840:JFB589843 JOW589840:JOX589843 JYS589840:JYT589843 KIO589840:KIP589843 KSK589840:KSL589843 LCG589840:LCH589843 LMC589840:LMD589843 LVY589840:LVZ589843 MFU589840:MFV589843 MPQ589840:MPR589843 MZM589840:MZN589843 NJI589840:NJJ589843 NTE589840:NTF589843 ODA589840:ODB589843 OMW589840:OMX589843 OWS589840:OWT589843 PGO589840:PGP589843 PQK589840:PQL589843 QAG589840:QAH589843 QKC589840:QKD589843 QTY589840:QTZ589843 RDU589840:RDV589843 RNQ589840:RNR589843 RXM589840:RXN589843 SHI589840:SHJ589843 SRE589840:SRF589843 TBA589840:TBB589843 TKW589840:TKX589843 TUS589840:TUT589843 UEO589840:UEP589843 UOK589840:UOL589843 UYG589840:UYH589843 VIC589840:VID589843 VRY589840:VRZ589843 WBU589840:WBV589843 WLQ589840:WLR589843 WVM589840:WVN589843 E655376:F655379 JA655376:JB655379 SW655376:SX655379 ACS655376:ACT655379 AMO655376:AMP655379 AWK655376:AWL655379 BGG655376:BGH655379 BQC655376:BQD655379 BZY655376:BZZ655379 CJU655376:CJV655379 CTQ655376:CTR655379 DDM655376:DDN655379 DNI655376:DNJ655379 DXE655376:DXF655379 EHA655376:EHB655379 EQW655376:EQX655379 FAS655376:FAT655379 FKO655376:FKP655379 FUK655376:FUL655379 GEG655376:GEH655379 GOC655376:GOD655379 GXY655376:GXZ655379 HHU655376:HHV655379 HRQ655376:HRR655379 IBM655376:IBN655379 ILI655376:ILJ655379 IVE655376:IVF655379 JFA655376:JFB655379 JOW655376:JOX655379 JYS655376:JYT655379 KIO655376:KIP655379 KSK655376:KSL655379 LCG655376:LCH655379 LMC655376:LMD655379 LVY655376:LVZ655379 MFU655376:MFV655379 MPQ655376:MPR655379 MZM655376:MZN655379 NJI655376:NJJ655379 NTE655376:NTF655379 ODA655376:ODB655379 OMW655376:OMX655379 OWS655376:OWT655379 PGO655376:PGP655379 PQK655376:PQL655379 QAG655376:QAH655379 QKC655376:QKD655379 QTY655376:QTZ655379 RDU655376:RDV655379 RNQ655376:RNR655379 RXM655376:RXN655379 SHI655376:SHJ655379 SRE655376:SRF655379 TBA655376:TBB655379 TKW655376:TKX655379 TUS655376:TUT655379 UEO655376:UEP655379 UOK655376:UOL655379 UYG655376:UYH655379 VIC655376:VID655379 VRY655376:VRZ655379 WBU655376:WBV655379 WLQ655376:WLR655379 WVM655376:WVN655379 E720912:F720915 JA720912:JB720915 SW720912:SX720915 ACS720912:ACT720915 AMO720912:AMP720915 AWK720912:AWL720915 BGG720912:BGH720915 BQC720912:BQD720915 BZY720912:BZZ720915 CJU720912:CJV720915 CTQ720912:CTR720915 DDM720912:DDN720915 DNI720912:DNJ720915 DXE720912:DXF720915 EHA720912:EHB720915 EQW720912:EQX720915 FAS720912:FAT720915 FKO720912:FKP720915 FUK720912:FUL720915 GEG720912:GEH720915 GOC720912:GOD720915 GXY720912:GXZ720915 HHU720912:HHV720915 HRQ720912:HRR720915 IBM720912:IBN720915 ILI720912:ILJ720915 IVE720912:IVF720915 JFA720912:JFB720915 JOW720912:JOX720915 JYS720912:JYT720915 KIO720912:KIP720915 KSK720912:KSL720915 LCG720912:LCH720915 LMC720912:LMD720915 LVY720912:LVZ720915 MFU720912:MFV720915 MPQ720912:MPR720915 MZM720912:MZN720915 NJI720912:NJJ720915 NTE720912:NTF720915 ODA720912:ODB720915 OMW720912:OMX720915 OWS720912:OWT720915 PGO720912:PGP720915 PQK720912:PQL720915 QAG720912:QAH720915 QKC720912:QKD720915 QTY720912:QTZ720915 RDU720912:RDV720915 RNQ720912:RNR720915 RXM720912:RXN720915 SHI720912:SHJ720915 SRE720912:SRF720915 TBA720912:TBB720915 TKW720912:TKX720915 TUS720912:TUT720915 UEO720912:UEP720915 UOK720912:UOL720915 UYG720912:UYH720915 VIC720912:VID720915 VRY720912:VRZ720915 WBU720912:WBV720915 WLQ720912:WLR720915 WVM720912:WVN720915 E786448:F786451 JA786448:JB786451 SW786448:SX786451 ACS786448:ACT786451 AMO786448:AMP786451 AWK786448:AWL786451 BGG786448:BGH786451 BQC786448:BQD786451 BZY786448:BZZ786451 CJU786448:CJV786451 CTQ786448:CTR786451 DDM786448:DDN786451 DNI786448:DNJ786451 DXE786448:DXF786451 EHA786448:EHB786451 EQW786448:EQX786451 FAS786448:FAT786451 FKO786448:FKP786451 FUK786448:FUL786451 GEG786448:GEH786451 GOC786448:GOD786451 GXY786448:GXZ786451 HHU786448:HHV786451 HRQ786448:HRR786451 IBM786448:IBN786451 ILI786448:ILJ786451 IVE786448:IVF786451 JFA786448:JFB786451 JOW786448:JOX786451 JYS786448:JYT786451 KIO786448:KIP786451 KSK786448:KSL786451 LCG786448:LCH786451 LMC786448:LMD786451 LVY786448:LVZ786451 MFU786448:MFV786451 MPQ786448:MPR786451 MZM786448:MZN786451 NJI786448:NJJ786451 NTE786448:NTF786451 ODA786448:ODB786451 OMW786448:OMX786451 OWS786448:OWT786451 PGO786448:PGP786451 PQK786448:PQL786451 QAG786448:QAH786451 QKC786448:QKD786451 QTY786448:QTZ786451 RDU786448:RDV786451 RNQ786448:RNR786451 RXM786448:RXN786451 SHI786448:SHJ786451 SRE786448:SRF786451 TBA786448:TBB786451 TKW786448:TKX786451 TUS786448:TUT786451 UEO786448:UEP786451 UOK786448:UOL786451 UYG786448:UYH786451 VIC786448:VID786451 VRY786448:VRZ786451 WBU786448:WBV786451 WLQ786448:WLR786451 WVM786448:WVN786451 E851984:F851987 JA851984:JB851987 SW851984:SX851987 ACS851984:ACT851987 AMO851984:AMP851987 AWK851984:AWL851987 BGG851984:BGH851987 BQC851984:BQD851987 BZY851984:BZZ851987 CJU851984:CJV851987 CTQ851984:CTR851987 DDM851984:DDN851987 DNI851984:DNJ851987 DXE851984:DXF851987 EHA851984:EHB851987 EQW851984:EQX851987 FAS851984:FAT851987 FKO851984:FKP851987 FUK851984:FUL851987 GEG851984:GEH851987 GOC851984:GOD851987 GXY851984:GXZ851987 HHU851984:HHV851987 HRQ851984:HRR851987 IBM851984:IBN851987 ILI851984:ILJ851987 IVE851984:IVF851987 JFA851984:JFB851987 JOW851984:JOX851987 JYS851984:JYT851987 KIO851984:KIP851987 KSK851984:KSL851987 LCG851984:LCH851987 LMC851984:LMD851987 LVY851984:LVZ851987 MFU851984:MFV851987 MPQ851984:MPR851987 MZM851984:MZN851987 NJI851984:NJJ851987 NTE851984:NTF851987 ODA851984:ODB851987 OMW851984:OMX851987 OWS851984:OWT851987 PGO851984:PGP851987 PQK851984:PQL851987 QAG851984:QAH851987 QKC851984:QKD851987 QTY851984:QTZ851987 RDU851984:RDV851987 RNQ851984:RNR851987 RXM851984:RXN851987 SHI851984:SHJ851987 SRE851984:SRF851987 TBA851984:TBB851987 TKW851984:TKX851987 TUS851984:TUT851987 UEO851984:UEP851987 UOK851984:UOL851987 UYG851984:UYH851987 VIC851984:VID851987 VRY851984:VRZ851987 WBU851984:WBV851987 WLQ851984:WLR851987 WVM851984:WVN851987 E917520:F917523 JA917520:JB917523 SW917520:SX917523 ACS917520:ACT917523 AMO917520:AMP917523 AWK917520:AWL917523 BGG917520:BGH917523 BQC917520:BQD917523 BZY917520:BZZ917523 CJU917520:CJV917523 CTQ917520:CTR917523 DDM917520:DDN917523 DNI917520:DNJ917523 DXE917520:DXF917523 EHA917520:EHB917523 EQW917520:EQX917523 FAS917520:FAT917523 FKO917520:FKP917523 FUK917520:FUL917523 GEG917520:GEH917523 GOC917520:GOD917523 GXY917520:GXZ917523 HHU917520:HHV917523 HRQ917520:HRR917523 IBM917520:IBN917523 ILI917520:ILJ917523 IVE917520:IVF917523 JFA917520:JFB917523 JOW917520:JOX917523 JYS917520:JYT917523 KIO917520:KIP917523 KSK917520:KSL917523 LCG917520:LCH917523 LMC917520:LMD917523 LVY917520:LVZ917523 MFU917520:MFV917523 MPQ917520:MPR917523 MZM917520:MZN917523 NJI917520:NJJ917523 NTE917520:NTF917523 ODA917520:ODB917523 OMW917520:OMX917523 OWS917520:OWT917523 PGO917520:PGP917523 PQK917520:PQL917523 QAG917520:QAH917523 QKC917520:QKD917523 QTY917520:QTZ917523 RDU917520:RDV917523 RNQ917520:RNR917523 RXM917520:RXN917523 SHI917520:SHJ917523 SRE917520:SRF917523 TBA917520:TBB917523 TKW917520:TKX917523 TUS917520:TUT917523 UEO917520:UEP917523 UOK917520:UOL917523 UYG917520:UYH917523 VIC917520:VID917523 VRY917520:VRZ917523 WBU917520:WBV917523 WLQ917520:WLR917523 WVM917520:WVN917523 E983056:F983059 JA983056:JB983059 SW983056:SX983059 ACS983056:ACT983059 AMO983056:AMP983059 AWK983056:AWL983059 BGG983056:BGH983059 BQC983056:BQD983059 BZY983056:BZZ983059 CJU983056:CJV983059 CTQ983056:CTR983059 DDM983056:DDN983059 DNI983056:DNJ983059 DXE983056:DXF983059 EHA983056:EHB983059 EQW983056:EQX983059 FAS983056:FAT983059 FKO983056:FKP983059 FUK983056:FUL983059 GEG983056:GEH983059 GOC983056:GOD983059 GXY983056:GXZ983059 HHU983056:HHV983059 HRQ983056:HRR983059 IBM983056:IBN983059 ILI983056:ILJ983059 IVE983056:IVF983059 JFA983056:JFB983059 JOW983056:JOX983059 JYS983056:JYT983059 KIO983056:KIP983059 KSK983056:KSL983059 LCG983056:LCH983059 LMC983056:LMD983059 LVY983056:LVZ983059 MFU983056:MFV983059 MPQ983056:MPR983059 MZM983056:MZN983059 NJI983056:NJJ983059 NTE983056:NTF983059 ODA983056:ODB983059 OMW983056:OMX983059 OWS983056:OWT983059 PGO983056:PGP983059 PQK983056:PQL983059 QAG983056:QAH983059 QKC983056:QKD983059 QTY983056:QTZ983059 RDU983056:RDV983059 RNQ983056:RNR983059 RXM983056:RXN983059 SHI983056:SHJ983059 SRE983056:SRF983059 TBA983056:TBB983059 TKW983056:TKX983059 TUS983056:TUT983059 UEO983056:UEP983059 UOK983056:UOL983059 UYG983056:UYH983059 VIC983056:VID983059 VRY983056:VRZ983059 WBU983056:WBV983059 WLQ983056:WLR983059 WVM983056:WVN983059">
      <formula1>0</formula1>
      <formula2>100000</formula2>
    </dataValidation>
    <dataValidation type="decimal" allowBlank="1" showErrorMessage="1" error="Wydatki na wynagrodzenia należy podać jako liczbę większą od zera lub pozostawić komórkę pustą. " sqref="H16:H19 JD16:JD19 SZ16:SZ19 ACV16:ACV19 AMR16:AMR19 AWN16:AWN19 BGJ16:BGJ19 BQF16:BQF19 CAB16:CAB19 CJX16:CJX19 CTT16:CTT19 DDP16:DDP19 DNL16:DNL19 DXH16:DXH19 EHD16:EHD19 EQZ16:EQZ19 FAV16:FAV19 FKR16:FKR19 FUN16:FUN19 GEJ16:GEJ19 GOF16:GOF19 GYB16:GYB19 HHX16:HHX19 HRT16:HRT19 IBP16:IBP19 ILL16:ILL19 IVH16:IVH19 JFD16:JFD19 JOZ16:JOZ19 JYV16:JYV19 KIR16:KIR19 KSN16:KSN19 LCJ16:LCJ19 LMF16:LMF19 LWB16:LWB19 MFX16:MFX19 MPT16:MPT19 MZP16:MZP19 NJL16:NJL19 NTH16:NTH19 ODD16:ODD19 OMZ16:OMZ19 OWV16:OWV19 PGR16:PGR19 PQN16:PQN19 QAJ16:QAJ19 QKF16:QKF19 QUB16:QUB19 RDX16:RDX19 RNT16:RNT19 RXP16:RXP19 SHL16:SHL19 SRH16:SRH19 TBD16:TBD19 TKZ16:TKZ19 TUV16:TUV19 UER16:UER19 UON16:UON19 UYJ16:UYJ19 VIF16:VIF19 VSB16:VSB19 WBX16:WBX19 WLT16:WLT19 WVP16:WVP19 H65552:H65555 JD65552:JD65555 SZ65552:SZ65555 ACV65552:ACV65555 AMR65552:AMR65555 AWN65552:AWN65555 BGJ65552:BGJ65555 BQF65552:BQF65555 CAB65552:CAB65555 CJX65552:CJX65555 CTT65552:CTT65555 DDP65552:DDP65555 DNL65552:DNL65555 DXH65552:DXH65555 EHD65552:EHD65555 EQZ65552:EQZ65555 FAV65552:FAV65555 FKR65552:FKR65555 FUN65552:FUN65555 GEJ65552:GEJ65555 GOF65552:GOF65555 GYB65552:GYB65555 HHX65552:HHX65555 HRT65552:HRT65555 IBP65552:IBP65555 ILL65552:ILL65555 IVH65552:IVH65555 JFD65552:JFD65555 JOZ65552:JOZ65555 JYV65552:JYV65555 KIR65552:KIR65555 KSN65552:KSN65555 LCJ65552:LCJ65555 LMF65552:LMF65555 LWB65552:LWB65555 MFX65552:MFX65555 MPT65552:MPT65555 MZP65552:MZP65555 NJL65552:NJL65555 NTH65552:NTH65555 ODD65552:ODD65555 OMZ65552:OMZ65555 OWV65552:OWV65555 PGR65552:PGR65555 PQN65552:PQN65555 QAJ65552:QAJ65555 QKF65552:QKF65555 QUB65552:QUB65555 RDX65552:RDX65555 RNT65552:RNT65555 RXP65552:RXP65555 SHL65552:SHL65555 SRH65552:SRH65555 TBD65552:TBD65555 TKZ65552:TKZ65555 TUV65552:TUV65555 UER65552:UER65555 UON65552:UON65555 UYJ65552:UYJ65555 VIF65552:VIF65555 VSB65552:VSB65555 WBX65552:WBX65555 WLT65552:WLT65555 WVP65552:WVP65555 H131088:H131091 JD131088:JD131091 SZ131088:SZ131091 ACV131088:ACV131091 AMR131088:AMR131091 AWN131088:AWN131091 BGJ131088:BGJ131091 BQF131088:BQF131091 CAB131088:CAB131091 CJX131088:CJX131091 CTT131088:CTT131091 DDP131088:DDP131091 DNL131088:DNL131091 DXH131088:DXH131091 EHD131088:EHD131091 EQZ131088:EQZ131091 FAV131088:FAV131091 FKR131088:FKR131091 FUN131088:FUN131091 GEJ131088:GEJ131091 GOF131088:GOF131091 GYB131088:GYB131091 HHX131088:HHX131091 HRT131088:HRT131091 IBP131088:IBP131091 ILL131088:ILL131091 IVH131088:IVH131091 JFD131088:JFD131091 JOZ131088:JOZ131091 JYV131088:JYV131091 KIR131088:KIR131091 KSN131088:KSN131091 LCJ131088:LCJ131091 LMF131088:LMF131091 LWB131088:LWB131091 MFX131088:MFX131091 MPT131088:MPT131091 MZP131088:MZP131091 NJL131088:NJL131091 NTH131088:NTH131091 ODD131088:ODD131091 OMZ131088:OMZ131091 OWV131088:OWV131091 PGR131088:PGR131091 PQN131088:PQN131091 QAJ131088:QAJ131091 QKF131088:QKF131091 QUB131088:QUB131091 RDX131088:RDX131091 RNT131088:RNT131091 RXP131088:RXP131091 SHL131088:SHL131091 SRH131088:SRH131091 TBD131088:TBD131091 TKZ131088:TKZ131091 TUV131088:TUV131091 UER131088:UER131091 UON131088:UON131091 UYJ131088:UYJ131091 VIF131088:VIF131091 VSB131088:VSB131091 WBX131088:WBX131091 WLT131088:WLT131091 WVP131088:WVP131091 H196624:H196627 JD196624:JD196627 SZ196624:SZ196627 ACV196624:ACV196627 AMR196624:AMR196627 AWN196624:AWN196627 BGJ196624:BGJ196627 BQF196624:BQF196627 CAB196624:CAB196627 CJX196624:CJX196627 CTT196624:CTT196627 DDP196624:DDP196627 DNL196624:DNL196627 DXH196624:DXH196627 EHD196624:EHD196627 EQZ196624:EQZ196627 FAV196624:FAV196627 FKR196624:FKR196627 FUN196624:FUN196627 GEJ196624:GEJ196627 GOF196624:GOF196627 GYB196624:GYB196627 HHX196624:HHX196627 HRT196624:HRT196627 IBP196624:IBP196627 ILL196624:ILL196627 IVH196624:IVH196627 JFD196624:JFD196627 JOZ196624:JOZ196627 JYV196624:JYV196627 KIR196624:KIR196627 KSN196624:KSN196627 LCJ196624:LCJ196627 LMF196624:LMF196627 LWB196624:LWB196627 MFX196624:MFX196627 MPT196624:MPT196627 MZP196624:MZP196627 NJL196624:NJL196627 NTH196624:NTH196627 ODD196624:ODD196627 OMZ196624:OMZ196627 OWV196624:OWV196627 PGR196624:PGR196627 PQN196624:PQN196627 QAJ196624:QAJ196627 QKF196624:QKF196627 QUB196624:QUB196627 RDX196624:RDX196627 RNT196624:RNT196627 RXP196624:RXP196627 SHL196624:SHL196627 SRH196624:SRH196627 TBD196624:TBD196627 TKZ196624:TKZ196627 TUV196624:TUV196627 UER196624:UER196627 UON196624:UON196627 UYJ196624:UYJ196627 VIF196624:VIF196627 VSB196624:VSB196627 WBX196624:WBX196627 WLT196624:WLT196627 WVP196624:WVP196627 H262160:H262163 JD262160:JD262163 SZ262160:SZ262163 ACV262160:ACV262163 AMR262160:AMR262163 AWN262160:AWN262163 BGJ262160:BGJ262163 BQF262160:BQF262163 CAB262160:CAB262163 CJX262160:CJX262163 CTT262160:CTT262163 DDP262160:DDP262163 DNL262160:DNL262163 DXH262160:DXH262163 EHD262160:EHD262163 EQZ262160:EQZ262163 FAV262160:FAV262163 FKR262160:FKR262163 FUN262160:FUN262163 GEJ262160:GEJ262163 GOF262160:GOF262163 GYB262160:GYB262163 HHX262160:HHX262163 HRT262160:HRT262163 IBP262160:IBP262163 ILL262160:ILL262163 IVH262160:IVH262163 JFD262160:JFD262163 JOZ262160:JOZ262163 JYV262160:JYV262163 KIR262160:KIR262163 KSN262160:KSN262163 LCJ262160:LCJ262163 LMF262160:LMF262163 LWB262160:LWB262163 MFX262160:MFX262163 MPT262160:MPT262163 MZP262160:MZP262163 NJL262160:NJL262163 NTH262160:NTH262163 ODD262160:ODD262163 OMZ262160:OMZ262163 OWV262160:OWV262163 PGR262160:PGR262163 PQN262160:PQN262163 QAJ262160:QAJ262163 QKF262160:QKF262163 QUB262160:QUB262163 RDX262160:RDX262163 RNT262160:RNT262163 RXP262160:RXP262163 SHL262160:SHL262163 SRH262160:SRH262163 TBD262160:TBD262163 TKZ262160:TKZ262163 TUV262160:TUV262163 UER262160:UER262163 UON262160:UON262163 UYJ262160:UYJ262163 VIF262160:VIF262163 VSB262160:VSB262163 WBX262160:WBX262163 WLT262160:WLT262163 WVP262160:WVP262163 H327696:H327699 JD327696:JD327699 SZ327696:SZ327699 ACV327696:ACV327699 AMR327696:AMR327699 AWN327696:AWN327699 BGJ327696:BGJ327699 BQF327696:BQF327699 CAB327696:CAB327699 CJX327696:CJX327699 CTT327696:CTT327699 DDP327696:DDP327699 DNL327696:DNL327699 DXH327696:DXH327699 EHD327696:EHD327699 EQZ327696:EQZ327699 FAV327696:FAV327699 FKR327696:FKR327699 FUN327696:FUN327699 GEJ327696:GEJ327699 GOF327696:GOF327699 GYB327696:GYB327699 HHX327696:HHX327699 HRT327696:HRT327699 IBP327696:IBP327699 ILL327696:ILL327699 IVH327696:IVH327699 JFD327696:JFD327699 JOZ327696:JOZ327699 JYV327696:JYV327699 KIR327696:KIR327699 KSN327696:KSN327699 LCJ327696:LCJ327699 LMF327696:LMF327699 LWB327696:LWB327699 MFX327696:MFX327699 MPT327696:MPT327699 MZP327696:MZP327699 NJL327696:NJL327699 NTH327696:NTH327699 ODD327696:ODD327699 OMZ327696:OMZ327699 OWV327696:OWV327699 PGR327696:PGR327699 PQN327696:PQN327699 QAJ327696:QAJ327699 QKF327696:QKF327699 QUB327696:QUB327699 RDX327696:RDX327699 RNT327696:RNT327699 RXP327696:RXP327699 SHL327696:SHL327699 SRH327696:SRH327699 TBD327696:TBD327699 TKZ327696:TKZ327699 TUV327696:TUV327699 UER327696:UER327699 UON327696:UON327699 UYJ327696:UYJ327699 VIF327696:VIF327699 VSB327696:VSB327699 WBX327696:WBX327699 WLT327696:WLT327699 WVP327696:WVP327699 H393232:H393235 JD393232:JD393235 SZ393232:SZ393235 ACV393232:ACV393235 AMR393232:AMR393235 AWN393232:AWN393235 BGJ393232:BGJ393235 BQF393232:BQF393235 CAB393232:CAB393235 CJX393232:CJX393235 CTT393232:CTT393235 DDP393232:DDP393235 DNL393232:DNL393235 DXH393232:DXH393235 EHD393232:EHD393235 EQZ393232:EQZ393235 FAV393232:FAV393235 FKR393232:FKR393235 FUN393232:FUN393235 GEJ393232:GEJ393235 GOF393232:GOF393235 GYB393232:GYB393235 HHX393232:HHX393235 HRT393232:HRT393235 IBP393232:IBP393235 ILL393232:ILL393235 IVH393232:IVH393235 JFD393232:JFD393235 JOZ393232:JOZ393235 JYV393232:JYV393235 KIR393232:KIR393235 KSN393232:KSN393235 LCJ393232:LCJ393235 LMF393232:LMF393235 LWB393232:LWB393235 MFX393232:MFX393235 MPT393232:MPT393235 MZP393232:MZP393235 NJL393232:NJL393235 NTH393232:NTH393235 ODD393232:ODD393235 OMZ393232:OMZ393235 OWV393232:OWV393235 PGR393232:PGR393235 PQN393232:PQN393235 QAJ393232:QAJ393235 QKF393232:QKF393235 QUB393232:QUB393235 RDX393232:RDX393235 RNT393232:RNT393235 RXP393232:RXP393235 SHL393232:SHL393235 SRH393232:SRH393235 TBD393232:TBD393235 TKZ393232:TKZ393235 TUV393232:TUV393235 UER393232:UER393235 UON393232:UON393235 UYJ393232:UYJ393235 VIF393232:VIF393235 VSB393232:VSB393235 WBX393232:WBX393235 WLT393232:WLT393235 WVP393232:WVP393235 H458768:H458771 JD458768:JD458771 SZ458768:SZ458771 ACV458768:ACV458771 AMR458768:AMR458771 AWN458768:AWN458771 BGJ458768:BGJ458771 BQF458768:BQF458771 CAB458768:CAB458771 CJX458768:CJX458771 CTT458768:CTT458771 DDP458768:DDP458771 DNL458768:DNL458771 DXH458768:DXH458771 EHD458768:EHD458771 EQZ458768:EQZ458771 FAV458768:FAV458771 FKR458768:FKR458771 FUN458768:FUN458771 GEJ458768:GEJ458771 GOF458768:GOF458771 GYB458768:GYB458771 HHX458768:HHX458771 HRT458768:HRT458771 IBP458768:IBP458771 ILL458768:ILL458771 IVH458768:IVH458771 JFD458768:JFD458771 JOZ458768:JOZ458771 JYV458768:JYV458771 KIR458768:KIR458771 KSN458768:KSN458771 LCJ458768:LCJ458771 LMF458768:LMF458771 LWB458768:LWB458771 MFX458768:MFX458771 MPT458768:MPT458771 MZP458768:MZP458771 NJL458768:NJL458771 NTH458768:NTH458771 ODD458768:ODD458771 OMZ458768:OMZ458771 OWV458768:OWV458771 PGR458768:PGR458771 PQN458768:PQN458771 QAJ458768:QAJ458771 QKF458768:QKF458771 QUB458768:QUB458771 RDX458768:RDX458771 RNT458768:RNT458771 RXP458768:RXP458771 SHL458768:SHL458771 SRH458768:SRH458771 TBD458768:TBD458771 TKZ458768:TKZ458771 TUV458768:TUV458771 UER458768:UER458771 UON458768:UON458771 UYJ458768:UYJ458771 VIF458768:VIF458771 VSB458768:VSB458771 WBX458768:WBX458771 WLT458768:WLT458771 WVP458768:WVP458771 H524304:H524307 JD524304:JD524307 SZ524304:SZ524307 ACV524304:ACV524307 AMR524304:AMR524307 AWN524304:AWN524307 BGJ524304:BGJ524307 BQF524304:BQF524307 CAB524304:CAB524307 CJX524304:CJX524307 CTT524304:CTT524307 DDP524304:DDP524307 DNL524304:DNL524307 DXH524304:DXH524307 EHD524304:EHD524307 EQZ524304:EQZ524307 FAV524304:FAV524307 FKR524304:FKR524307 FUN524304:FUN524307 GEJ524304:GEJ524307 GOF524304:GOF524307 GYB524304:GYB524307 HHX524304:HHX524307 HRT524304:HRT524307 IBP524304:IBP524307 ILL524304:ILL524307 IVH524304:IVH524307 JFD524304:JFD524307 JOZ524304:JOZ524307 JYV524304:JYV524307 KIR524304:KIR524307 KSN524304:KSN524307 LCJ524304:LCJ524307 LMF524304:LMF524307 LWB524304:LWB524307 MFX524304:MFX524307 MPT524304:MPT524307 MZP524304:MZP524307 NJL524304:NJL524307 NTH524304:NTH524307 ODD524304:ODD524307 OMZ524304:OMZ524307 OWV524304:OWV524307 PGR524304:PGR524307 PQN524304:PQN524307 QAJ524304:QAJ524307 QKF524304:QKF524307 QUB524304:QUB524307 RDX524304:RDX524307 RNT524304:RNT524307 RXP524304:RXP524307 SHL524304:SHL524307 SRH524304:SRH524307 TBD524304:TBD524307 TKZ524304:TKZ524307 TUV524304:TUV524307 UER524304:UER524307 UON524304:UON524307 UYJ524304:UYJ524307 VIF524304:VIF524307 VSB524304:VSB524307 WBX524304:WBX524307 WLT524304:WLT524307 WVP524304:WVP524307 H589840:H589843 JD589840:JD589843 SZ589840:SZ589843 ACV589840:ACV589843 AMR589840:AMR589843 AWN589840:AWN589843 BGJ589840:BGJ589843 BQF589840:BQF589843 CAB589840:CAB589843 CJX589840:CJX589843 CTT589840:CTT589843 DDP589840:DDP589843 DNL589840:DNL589843 DXH589840:DXH589843 EHD589840:EHD589843 EQZ589840:EQZ589843 FAV589840:FAV589843 FKR589840:FKR589843 FUN589840:FUN589843 GEJ589840:GEJ589843 GOF589840:GOF589843 GYB589840:GYB589843 HHX589840:HHX589843 HRT589840:HRT589843 IBP589840:IBP589843 ILL589840:ILL589843 IVH589840:IVH589843 JFD589840:JFD589843 JOZ589840:JOZ589843 JYV589840:JYV589843 KIR589840:KIR589843 KSN589840:KSN589843 LCJ589840:LCJ589843 LMF589840:LMF589843 LWB589840:LWB589843 MFX589840:MFX589843 MPT589840:MPT589843 MZP589840:MZP589843 NJL589840:NJL589843 NTH589840:NTH589843 ODD589840:ODD589843 OMZ589840:OMZ589843 OWV589840:OWV589843 PGR589840:PGR589843 PQN589840:PQN589843 QAJ589840:QAJ589843 QKF589840:QKF589843 QUB589840:QUB589843 RDX589840:RDX589843 RNT589840:RNT589843 RXP589840:RXP589843 SHL589840:SHL589843 SRH589840:SRH589843 TBD589840:TBD589843 TKZ589840:TKZ589843 TUV589840:TUV589843 UER589840:UER589843 UON589840:UON589843 UYJ589840:UYJ589843 VIF589840:VIF589843 VSB589840:VSB589843 WBX589840:WBX589843 WLT589840:WLT589843 WVP589840:WVP589843 H655376:H655379 JD655376:JD655379 SZ655376:SZ655379 ACV655376:ACV655379 AMR655376:AMR655379 AWN655376:AWN655379 BGJ655376:BGJ655379 BQF655376:BQF655379 CAB655376:CAB655379 CJX655376:CJX655379 CTT655376:CTT655379 DDP655376:DDP655379 DNL655376:DNL655379 DXH655376:DXH655379 EHD655376:EHD655379 EQZ655376:EQZ655379 FAV655376:FAV655379 FKR655376:FKR655379 FUN655376:FUN655379 GEJ655376:GEJ655379 GOF655376:GOF655379 GYB655376:GYB655379 HHX655376:HHX655379 HRT655376:HRT655379 IBP655376:IBP655379 ILL655376:ILL655379 IVH655376:IVH655379 JFD655376:JFD655379 JOZ655376:JOZ655379 JYV655376:JYV655379 KIR655376:KIR655379 KSN655376:KSN655379 LCJ655376:LCJ655379 LMF655376:LMF655379 LWB655376:LWB655379 MFX655376:MFX655379 MPT655376:MPT655379 MZP655376:MZP655379 NJL655376:NJL655379 NTH655376:NTH655379 ODD655376:ODD655379 OMZ655376:OMZ655379 OWV655376:OWV655379 PGR655376:PGR655379 PQN655376:PQN655379 QAJ655376:QAJ655379 QKF655376:QKF655379 QUB655376:QUB655379 RDX655376:RDX655379 RNT655376:RNT655379 RXP655376:RXP655379 SHL655376:SHL655379 SRH655376:SRH655379 TBD655376:TBD655379 TKZ655376:TKZ655379 TUV655376:TUV655379 UER655376:UER655379 UON655376:UON655379 UYJ655376:UYJ655379 VIF655376:VIF655379 VSB655376:VSB655379 WBX655376:WBX655379 WLT655376:WLT655379 WVP655376:WVP655379 H720912:H720915 JD720912:JD720915 SZ720912:SZ720915 ACV720912:ACV720915 AMR720912:AMR720915 AWN720912:AWN720915 BGJ720912:BGJ720915 BQF720912:BQF720915 CAB720912:CAB720915 CJX720912:CJX720915 CTT720912:CTT720915 DDP720912:DDP720915 DNL720912:DNL720915 DXH720912:DXH720915 EHD720912:EHD720915 EQZ720912:EQZ720915 FAV720912:FAV720915 FKR720912:FKR720915 FUN720912:FUN720915 GEJ720912:GEJ720915 GOF720912:GOF720915 GYB720912:GYB720915 HHX720912:HHX720915 HRT720912:HRT720915 IBP720912:IBP720915 ILL720912:ILL720915 IVH720912:IVH720915 JFD720912:JFD720915 JOZ720912:JOZ720915 JYV720912:JYV720915 KIR720912:KIR720915 KSN720912:KSN720915 LCJ720912:LCJ720915 LMF720912:LMF720915 LWB720912:LWB720915 MFX720912:MFX720915 MPT720912:MPT720915 MZP720912:MZP720915 NJL720912:NJL720915 NTH720912:NTH720915 ODD720912:ODD720915 OMZ720912:OMZ720915 OWV720912:OWV720915 PGR720912:PGR720915 PQN720912:PQN720915 QAJ720912:QAJ720915 QKF720912:QKF720915 QUB720912:QUB720915 RDX720912:RDX720915 RNT720912:RNT720915 RXP720912:RXP720915 SHL720912:SHL720915 SRH720912:SRH720915 TBD720912:TBD720915 TKZ720912:TKZ720915 TUV720912:TUV720915 UER720912:UER720915 UON720912:UON720915 UYJ720912:UYJ720915 VIF720912:VIF720915 VSB720912:VSB720915 WBX720912:WBX720915 WLT720912:WLT720915 WVP720912:WVP720915 H786448:H786451 JD786448:JD786451 SZ786448:SZ786451 ACV786448:ACV786451 AMR786448:AMR786451 AWN786448:AWN786451 BGJ786448:BGJ786451 BQF786448:BQF786451 CAB786448:CAB786451 CJX786448:CJX786451 CTT786448:CTT786451 DDP786448:DDP786451 DNL786448:DNL786451 DXH786448:DXH786451 EHD786448:EHD786451 EQZ786448:EQZ786451 FAV786448:FAV786451 FKR786448:FKR786451 FUN786448:FUN786451 GEJ786448:GEJ786451 GOF786448:GOF786451 GYB786448:GYB786451 HHX786448:HHX786451 HRT786448:HRT786451 IBP786448:IBP786451 ILL786448:ILL786451 IVH786448:IVH786451 JFD786448:JFD786451 JOZ786448:JOZ786451 JYV786448:JYV786451 KIR786448:KIR786451 KSN786448:KSN786451 LCJ786448:LCJ786451 LMF786448:LMF786451 LWB786448:LWB786451 MFX786448:MFX786451 MPT786448:MPT786451 MZP786448:MZP786451 NJL786448:NJL786451 NTH786448:NTH786451 ODD786448:ODD786451 OMZ786448:OMZ786451 OWV786448:OWV786451 PGR786448:PGR786451 PQN786448:PQN786451 QAJ786448:QAJ786451 QKF786448:QKF786451 QUB786448:QUB786451 RDX786448:RDX786451 RNT786448:RNT786451 RXP786448:RXP786451 SHL786448:SHL786451 SRH786448:SRH786451 TBD786448:TBD786451 TKZ786448:TKZ786451 TUV786448:TUV786451 UER786448:UER786451 UON786448:UON786451 UYJ786448:UYJ786451 VIF786448:VIF786451 VSB786448:VSB786451 WBX786448:WBX786451 WLT786448:WLT786451 WVP786448:WVP786451 H851984:H851987 JD851984:JD851987 SZ851984:SZ851987 ACV851984:ACV851987 AMR851984:AMR851987 AWN851984:AWN851987 BGJ851984:BGJ851987 BQF851984:BQF851987 CAB851984:CAB851987 CJX851984:CJX851987 CTT851984:CTT851987 DDP851984:DDP851987 DNL851984:DNL851987 DXH851984:DXH851987 EHD851984:EHD851987 EQZ851984:EQZ851987 FAV851984:FAV851987 FKR851984:FKR851987 FUN851984:FUN851987 GEJ851984:GEJ851987 GOF851984:GOF851987 GYB851984:GYB851987 HHX851984:HHX851987 HRT851984:HRT851987 IBP851984:IBP851987 ILL851984:ILL851987 IVH851984:IVH851987 JFD851984:JFD851987 JOZ851984:JOZ851987 JYV851984:JYV851987 KIR851984:KIR851987 KSN851984:KSN851987 LCJ851984:LCJ851987 LMF851984:LMF851987 LWB851984:LWB851987 MFX851984:MFX851987 MPT851984:MPT851987 MZP851984:MZP851987 NJL851984:NJL851987 NTH851984:NTH851987 ODD851984:ODD851987 OMZ851984:OMZ851987 OWV851984:OWV851987 PGR851984:PGR851987 PQN851984:PQN851987 QAJ851984:QAJ851987 QKF851984:QKF851987 QUB851984:QUB851987 RDX851984:RDX851987 RNT851984:RNT851987 RXP851984:RXP851987 SHL851984:SHL851987 SRH851984:SRH851987 TBD851984:TBD851987 TKZ851984:TKZ851987 TUV851984:TUV851987 UER851984:UER851987 UON851984:UON851987 UYJ851984:UYJ851987 VIF851984:VIF851987 VSB851984:VSB851987 WBX851984:WBX851987 WLT851984:WLT851987 WVP851984:WVP851987 H917520:H917523 JD917520:JD917523 SZ917520:SZ917523 ACV917520:ACV917523 AMR917520:AMR917523 AWN917520:AWN917523 BGJ917520:BGJ917523 BQF917520:BQF917523 CAB917520:CAB917523 CJX917520:CJX917523 CTT917520:CTT917523 DDP917520:DDP917523 DNL917520:DNL917523 DXH917520:DXH917523 EHD917520:EHD917523 EQZ917520:EQZ917523 FAV917520:FAV917523 FKR917520:FKR917523 FUN917520:FUN917523 GEJ917520:GEJ917523 GOF917520:GOF917523 GYB917520:GYB917523 HHX917520:HHX917523 HRT917520:HRT917523 IBP917520:IBP917523 ILL917520:ILL917523 IVH917520:IVH917523 JFD917520:JFD917523 JOZ917520:JOZ917523 JYV917520:JYV917523 KIR917520:KIR917523 KSN917520:KSN917523 LCJ917520:LCJ917523 LMF917520:LMF917523 LWB917520:LWB917523 MFX917520:MFX917523 MPT917520:MPT917523 MZP917520:MZP917523 NJL917520:NJL917523 NTH917520:NTH917523 ODD917520:ODD917523 OMZ917520:OMZ917523 OWV917520:OWV917523 PGR917520:PGR917523 PQN917520:PQN917523 QAJ917520:QAJ917523 QKF917520:QKF917523 QUB917520:QUB917523 RDX917520:RDX917523 RNT917520:RNT917523 RXP917520:RXP917523 SHL917520:SHL917523 SRH917520:SRH917523 TBD917520:TBD917523 TKZ917520:TKZ917523 TUV917520:TUV917523 UER917520:UER917523 UON917520:UON917523 UYJ917520:UYJ917523 VIF917520:VIF917523 VSB917520:VSB917523 WBX917520:WBX917523 WLT917520:WLT917523 WVP917520:WVP917523 H983056:H983059 JD983056:JD983059 SZ983056:SZ983059 ACV983056:ACV983059 AMR983056:AMR983059 AWN983056:AWN983059 BGJ983056:BGJ983059 BQF983056:BQF983059 CAB983056:CAB983059 CJX983056:CJX983059 CTT983056:CTT983059 DDP983056:DDP983059 DNL983056:DNL983059 DXH983056:DXH983059 EHD983056:EHD983059 EQZ983056:EQZ983059 FAV983056:FAV983059 FKR983056:FKR983059 FUN983056:FUN983059 GEJ983056:GEJ983059 GOF983056:GOF983059 GYB983056:GYB983059 HHX983056:HHX983059 HRT983056:HRT983059 IBP983056:IBP983059 ILL983056:ILL983059 IVH983056:IVH983059 JFD983056:JFD983059 JOZ983056:JOZ983059 JYV983056:JYV983059 KIR983056:KIR983059 KSN983056:KSN983059 LCJ983056:LCJ983059 LMF983056:LMF983059 LWB983056:LWB983059 MFX983056:MFX983059 MPT983056:MPT983059 MZP983056:MZP983059 NJL983056:NJL983059 NTH983056:NTH983059 ODD983056:ODD983059 OMZ983056:OMZ983059 OWV983056:OWV983059 PGR983056:PGR983059 PQN983056:PQN983059 QAJ983056:QAJ983059 QKF983056:QKF983059 QUB983056:QUB983059 RDX983056:RDX983059 RNT983056:RNT983059 RXP983056:RXP983059 SHL983056:SHL983059 SRH983056:SRH983059 TBD983056:TBD983059 TKZ983056:TKZ983059 TUV983056:TUV983059 UER983056:UER983059 UON983056:UON983059 UYJ983056:UYJ983059 VIF983056:VIF983059 VSB983056:VSB983059 WBX983056:WBX983059 WLT983056:WLT983059 WVP983056:WVP983059">
      <formula1>0</formula1>
      <formula2>10000000000</formula2>
    </dataValidation>
    <dataValidation type="whole" allowBlank="1" showErrorMessage="1" error="Wpisz liczbę miesięcy, dla których podano dane o faktycznych wydatkach na wynagrodzenia oraz o średnich etatach przeliczeniowych._x000a__x000a_Musi być to wyłącznie liczba od 1 do 12." sqref="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formula1>1</formula1>
      <formula2>12</formula2>
    </dataValidation>
    <dataValidation type="whole" operator="greaterThanOrEqual" allowBlank="1" showErrorMessage="1" error="Podaj rok (czterocyfrowo)._x000a__x000a_Rok nie może być wcześniejszy niż 2009."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formula1>2009</formula1>
      <formula2>0</formula2>
    </dataValidation>
    <dataValidation type="decimal" operator="greaterThan" allowBlank="1" showErrorMessage="1" error="Podaj wartość liczbową!" sqref="I11:J11 JE11:JF11 TA11:TB11 ACW11:ACX11 AMS11:AMT11 AWO11:AWP11 BGK11:BGL11 BQG11:BQH11 CAC11:CAD11 CJY11:CJZ11 CTU11:CTV11 DDQ11:DDR11 DNM11:DNN11 DXI11:DXJ11 EHE11:EHF11 ERA11:ERB11 FAW11:FAX11 FKS11:FKT11 FUO11:FUP11 GEK11:GEL11 GOG11:GOH11 GYC11:GYD11 HHY11:HHZ11 HRU11:HRV11 IBQ11:IBR11 ILM11:ILN11 IVI11:IVJ11 JFE11:JFF11 JPA11:JPB11 JYW11:JYX11 KIS11:KIT11 KSO11:KSP11 LCK11:LCL11 LMG11:LMH11 LWC11:LWD11 MFY11:MFZ11 MPU11:MPV11 MZQ11:MZR11 NJM11:NJN11 NTI11:NTJ11 ODE11:ODF11 ONA11:ONB11 OWW11:OWX11 PGS11:PGT11 PQO11:PQP11 QAK11:QAL11 QKG11:QKH11 QUC11:QUD11 RDY11:RDZ11 RNU11:RNV11 RXQ11:RXR11 SHM11:SHN11 SRI11:SRJ11 TBE11:TBF11 TLA11:TLB11 TUW11:TUX11 UES11:UET11 UOO11:UOP11 UYK11:UYL11 VIG11:VIH11 VSC11:VSD11 WBY11:WBZ11 WLU11:WLV11 WVQ11:WVR11 I65547:J65547 JE65547:JF65547 TA65547:TB65547 ACW65547:ACX65547 AMS65547:AMT65547 AWO65547:AWP65547 BGK65547:BGL65547 BQG65547:BQH65547 CAC65547:CAD65547 CJY65547:CJZ65547 CTU65547:CTV65547 DDQ65547:DDR65547 DNM65547:DNN65547 DXI65547:DXJ65547 EHE65547:EHF65547 ERA65547:ERB65547 FAW65547:FAX65547 FKS65547:FKT65547 FUO65547:FUP65547 GEK65547:GEL65547 GOG65547:GOH65547 GYC65547:GYD65547 HHY65547:HHZ65547 HRU65547:HRV65547 IBQ65547:IBR65547 ILM65547:ILN65547 IVI65547:IVJ65547 JFE65547:JFF65547 JPA65547:JPB65547 JYW65547:JYX65547 KIS65547:KIT65547 KSO65547:KSP65547 LCK65547:LCL65547 LMG65547:LMH65547 LWC65547:LWD65547 MFY65547:MFZ65547 MPU65547:MPV65547 MZQ65547:MZR65547 NJM65547:NJN65547 NTI65547:NTJ65547 ODE65547:ODF65547 ONA65547:ONB65547 OWW65547:OWX65547 PGS65547:PGT65547 PQO65547:PQP65547 QAK65547:QAL65547 QKG65547:QKH65547 QUC65547:QUD65547 RDY65547:RDZ65547 RNU65547:RNV65547 RXQ65547:RXR65547 SHM65547:SHN65547 SRI65547:SRJ65547 TBE65547:TBF65547 TLA65547:TLB65547 TUW65547:TUX65547 UES65547:UET65547 UOO65547:UOP65547 UYK65547:UYL65547 VIG65547:VIH65547 VSC65547:VSD65547 WBY65547:WBZ65547 WLU65547:WLV65547 WVQ65547:WVR65547 I131083:J131083 JE131083:JF131083 TA131083:TB131083 ACW131083:ACX131083 AMS131083:AMT131083 AWO131083:AWP131083 BGK131083:BGL131083 BQG131083:BQH131083 CAC131083:CAD131083 CJY131083:CJZ131083 CTU131083:CTV131083 DDQ131083:DDR131083 DNM131083:DNN131083 DXI131083:DXJ131083 EHE131083:EHF131083 ERA131083:ERB131083 FAW131083:FAX131083 FKS131083:FKT131083 FUO131083:FUP131083 GEK131083:GEL131083 GOG131083:GOH131083 GYC131083:GYD131083 HHY131083:HHZ131083 HRU131083:HRV131083 IBQ131083:IBR131083 ILM131083:ILN131083 IVI131083:IVJ131083 JFE131083:JFF131083 JPA131083:JPB131083 JYW131083:JYX131083 KIS131083:KIT131083 KSO131083:KSP131083 LCK131083:LCL131083 LMG131083:LMH131083 LWC131083:LWD131083 MFY131083:MFZ131083 MPU131083:MPV131083 MZQ131083:MZR131083 NJM131083:NJN131083 NTI131083:NTJ131083 ODE131083:ODF131083 ONA131083:ONB131083 OWW131083:OWX131083 PGS131083:PGT131083 PQO131083:PQP131083 QAK131083:QAL131083 QKG131083:QKH131083 QUC131083:QUD131083 RDY131083:RDZ131083 RNU131083:RNV131083 RXQ131083:RXR131083 SHM131083:SHN131083 SRI131083:SRJ131083 TBE131083:TBF131083 TLA131083:TLB131083 TUW131083:TUX131083 UES131083:UET131083 UOO131083:UOP131083 UYK131083:UYL131083 VIG131083:VIH131083 VSC131083:VSD131083 WBY131083:WBZ131083 WLU131083:WLV131083 WVQ131083:WVR131083 I196619:J196619 JE196619:JF196619 TA196619:TB196619 ACW196619:ACX196619 AMS196619:AMT196619 AWO196619:AWP196619 BGK196619:BGL196619 BQG196619:BQH196619 CAC196619:CAD196619 CJY196619:CJZ196619 CTU196619:CTV196619 DDQ196619:DDR196619 DNM196619:DNN196619 DXI196619:DXJ196619 EHE196619:EHF196619 ERA196619:ERB196619 FAW196619:FAX196619 FKS196619:FKT196619 FUO196619:FUP196619 GEK196619:GEL196619 GOG196619:GOH196619 GYC196619:GYD196619 HHY196619:HHZ196619 HRU196619:HRV196619 IBQ196619:IBR196619 ILM196619:ILN196619 IVI196619:IVJ196619 JFE196619:JFF196619 JPA196619:JPB196619 JYW196619:JYX196619 KIS196619:KIT196619 KSO196619:KSP196619 LCK196619:LCL196619 LMG196619:LMH196619 LWC196619:LWD196619 MFY196619:MFZ196619 MPU196619:MPV196619 MZQ196619:MZR196619 NJM196619:NJN196619 NTI196619:NTJ196619 ODE196619:ODF196619 ONA196619:ONB196619 OWW196619:OWX196619 PGS196619:PGT196619 PQO196619:PQP196619 QAK196619:QAL196619 QKG196619:QKH196619 QUC196619:QUD196619 RDY196619:RDZ196619 RNU196619:RNV196619 RXQ196619:RXR196619 SHM196619:SHN196619 SRI196619:SRJ196619 TBE196619:TBF196619 TLA196619:TLB196619 TUW196619:TUX196619 UES196619:UET196619 UOO196619:UOP196619 UYK196619:UYL196619 VIG196619:VIH196619 VSC196619:VSD196619 WBY196619:WBZ196619 WLU196619:WLV196619 WVQ196619:WVR196619 I262155:J262155 JE262155:JF262155 TA262155:TB262155 ACW262155:ACX262155 AMS262155:AMT262155 AWO262155:AWP262155 BGK262155:BGL262155 BQG262155:BQH262155 CAC262155:CAD262155 CJY262155:CJZ262155 CTU262155:CTV262155 DDQ262155:DDR262155 DNM262155:DNN262155 DXI262155:DXJ262155 EHE262155:EHF262155 ERA262155:ERB262155 FAW262155:FAX262155 FKS262155:FKT262155 FUO262155:FUP262155 GEK262155:GEL262155 GOG262155:GOH262155 GYC262155:GYD262155 HHY262155:HHZ262155 HRU262155:HRV262155 IBQ262155:IBR262155 ILM262155:ILN262155 IVI262155:IVJ262155 JFE262155:JFF262155 JPA262155:JPB262155 JYW262155:JYX262155 KIS262155:KIT262155 KSO262155:KSP262155 LCK262155:LCL262155 LMG262155:LMH262155 LWC262155:LWD262155 MFY262155:MFZ262155 MPU262155:MPV262155 MZQ262155:MZR262155 NJM262155:NJN262155 NTI262155:NTJ262155 ODE262155:ODF262155 ONA262155:ONB262155 OWW262155:OWX262155 PGS262155:PGT262155 PQO262155:PQP262155 QAK262155:QAL262155 QKG262155:QKH262155 QUC262155:QUD262155 RDY262155:RDZ262155 RNU262155:RNV262155 RXQ262155:RXR262155 SHM262155:SHN262155 SRI262155:SRJ262155 TBE262155:TBF262155 TLA262155:TLB262155 TUW262155:TUX262155 UES262155:UET262155 UOO262155:UOP262155 UYK262155:UYL262155 VIG262155:VIH262155 VSC262155:VSD262155 WBY262155:WBZ262155 WLU262155:WLV262155 WVQ262155:WVR262155 I327691:J327691 JE327691:JF327691 TA327691:TB327691 ACW327691:ACX327691 AMS327691:AMT327691 AWO327691:AWP327691 BGK327691:BGL327691 BQG327691:BQH327691 CAC327691:CAD327691 CJY327691:CJZ327691 CTU327691:CTV327691 DDQ327691:DDR327691 DNM327691:DNN327691 DXI327691:DXJ327691 EHE327691:EHF327691 ERA327691:ERB327691 FAW327691:FAX327691 FKS327691:FKT327691 FUO327691:FUP327691 GEK327691:GEL327691 GOG327691:GOH327691 GYC327691:GYD327691 HHY327691:HHZ327691 HRU327691:HRV327691 IBQ327691:IBR327691 ILM327691:ILN327691 IVI327691:IVJ327691 JFE327691:JFF327691 JPA327691:JPB327691 JYW327691:JYX327691 KIS327691:KIT327691 KSO327691:KSP327691 LCK327691:LCL327691 LMG327691:LMH327691 LWC327691:LWD327691 MFY327691:MFZ327691 MPU327691:MPV327691 MZQ327691:MZR327691 NJM327691:NJN327691 NTI327691:NTJ327691 ODE327691:ODF327691 ONA327691:ONB327691 OWW327691:OWX327691 PGS327691:PGT327691 PQO327691:PQP327691 QAK327691:QAL327691 QKG327691:QKH327691 QUC327691:QUD327691 RDY327691:RDZ327691 RNU327691:RNV327691 RXQ327691:RXR327691 SHM327691:SHN327691 SRI327691:SRJ327691 TBE327691:TBF327691 TLA327691:TLB327691 TUW327691:TUX327691 UES327691:UET327691 UOO327691:UOP327691 UYK327691:UYL327691 VIG327691:VIH327691 VSC327691:VSD327691 WBY327691:WBZ327691 WLU327691:WLV327691 WVQ327691:WVR327691 I393227:J393227 JE393227:JF393227 TA393227:TB393227 ACW393227:ACX393227 AMS393227:AMT393227 AWO393227:AWP393227 BGK393227:BGL393227 BQG393227:BQH393227 CAC393227:CAD393227 CJY393227:CJZ393227 CTU393227:CTV393227 DDQ393227:DDR393227 DNM393227:DNN393227 DXI393227:DXJ393227 EHE393227:EHF393227 ERA393227:ERB393227 FAW393227:FAX393227 FKS393227:FKT393227 FUO393227:FUP393227 GEK393227:GEL393227 GOG393227:GOH393227 GYC393227:GYD393227 HHY393227:HHZ393227 HRU393227:HRV393227 IBQ393227:IBR393227 ILM393227:ILN393227 IVI393227:IVJ393227 JFE393227:JFF393227 JPA393227:JPB393227 JYW393227:JYX393227 KIS393227:KIT393227 KSO393227:KSP393227 LCK393227:LCL393227 LMG393227:LMH393227 LWC393227:LWD393227 MFY393227:MFZ393227 MPU393227:MPV393227 MZQ393227:MZR393227 NJM393227:NJN393227 NTI393227:NTJ393227 ODE393227:ODF393227 ONA393227:ONB393227 OWW393227:OWX393227 PGS393227:PGT393227 PQO393227:PQP393227 QAK393227:QAL393227 QKG393227:QKH393227 QUC393227:QUD393227 RDY393227:RDZ393227 RNU393227:RNV393227 RXQ393227:RXR393227 SHM393227:SHN393227 SRI393227:SRJ393227 TBE393227:TBF393227 TLA393227:TLB393227 TUW393227:TUX393227 UES393227:UET393227 UOO393227:UOP393227 UYK393227:UYL393227 VIG393227:VIH393227 VSC393227:VSD393227 WBY393227:WBZ393227 WLU393227:WLV393227 WVQ393227:WVR393227 I458763:J458763 JE458763:JF458763 TA458763:TB458763 ACW458763:ACX458763 AMS458763:AMT458763 AWO458763:AWP458763 BGK458763:BGL458763 BQG458763:BQH458763 CAC458763:CAD458763 CJY458763:CJZ458763 CTU458763:CTV458763 DDQ458763:DDR458763 DNM458763:DNN458763 DXI458763:DXJ458763 EHE458763:EHF458763 ERA458763:ERB458763 FAW458763:FAX458763 FKS458763:FKT458763 FUO458763:FUP458763 GEK458763:GEL458763 GOG458763:GOH458763 GYC458763:GYD458763 HHY458763:HHZ458763 HRU458763:HRV458763 IBQ458763:IBR458763 ILM458763:ILN458763 IVI458763:IVJ458763 JFE458763:JFF458763 JPA458763:JPB458763 JYW458763:JYX458763 KIS458763:KIT458763 KSO458763:KSP458763 LCK458763:LCL458763 LMG458763:LMH458763 LWC458763:LWD458763 MFY458763:MFZ458763 MPU458763:MPV458763 MZQ458763:MZR458763 NJM458763:NJN458763 NTI458763:NTJ458763 ODE458763:ODF458763 ONA458763:ONB458763 OWW458763:OWX458763 PGS458763:PGT458763 PQO458763:PQP458763 QAK458763:QAL458763 QKG458763:QKH458763 QUC458763:QUD458763 RDY458763:RDZ458763 RNU458763:RNV458763 RXQ458763:RXR458763 SHM458763:SHN458763 SRI458763:SRJ458763 TBE458763:TBF458763 TLA458763:TLB458763 TUW458763:TUX458763 UES458763:UET458763 UOO458763:UOP458763 UYK458763:UYL458763 VIG458763:VIH458763 VSC458763:VSD458763 WBY458763:WBZ458763 WLU458763:WLV458763 WVQ458763:WVR458763 I524299:J524299 JE524299:JF524299 TA524299:TB524299 ACW524299:ACX524299 AMS524299:AMT524299 AWO524299:AWP524299 BGK524299:BGL524299 BQG524299:BQH524299 CAC524299:CAD524299 CJY524299:CJZ524299 CTU524299:CTV524299 DDQ524299:DDR524299 DNM524299:DNN524299 DXI524299:DXJ524299 EHE524299:EHF524299 ERA524299:ERB524299 FAW524299:FAX524299 FKS524299:FKT524299 FUO524299:FUP524299 GEK524299:GEL524299 GOG524299:GOH524299 GYC524299:GYD524299 HHY524299:HHZ524299 HRU524299:HRV524299 IBQ524299:IBR524299 ILM524299:ILN524299 IVI524299:IVJ524299 JFE524299:JFF524299 JPA524299:JPB524299 JYW524299:JYX524299 KIS524299:KIT524299 KSO524299:KSP524299 LCK524299:LCL524299 LMG524299:LMH524299 LWC524299:LWD524299 MFY524299:MFZ524299 MPU524299:MPV524299 MZQ524299:MZR524299 NJM524299:NJN524299 NTI524299:NTJ524299 ODE524299:ODF524299 ONA524299:ONB524299 OWW524299:OWX524299 PGS524299:PGT524299 PQO524299:PQP524299 QAK524299:QAL524299 QKG524299:QKH524299 QUC524299:QUD524299 RDY524299:RDZ524299 RNU524299:RNV524299 RXQ524299:RXR524299 SHM524299:SHN524299 SRI524299:SRJ524299 TBE524299:TBF524299 TLA524299:TLB524299 TUW524299:TUX524299 UES524299:UET524299 UOO524299:UOP524299 UYK524299:UYL524299 VIG524299:VIH524299 VSC524299:VSD524299 WBY524299:WBZ524299 WLU524299:WLV524299 WVQ524299:WVR524299 I589835:J589835 JE589835:JF589835 TA589835:TB589835 ACW589835:ACX589835 AMS589835:AMT589835 AWO589835:AWP589835 BGK589835:BGL589835 BQG589835:BQH589835 CAC589835:CAD589835 CJY589835:CJZ589835 CTU589835:CTV589835 DDQ589835:DDR589835 DNM589835:DNN589835 DXI589835:DXJ589835 EHE589835:EHF589835 ERA589835:ERB589835 FAW589835:FAX589835 FKS589835:FKT589835 FUO589835:FUP589835 GEK589835:GEL589835 GOG589835:GOH589835 GYC589835:GYD589835 HHY589835:HHZ589835 HRU589835:HRV589835 IBQ589835:IBR589835 ILM589835:ILN589835 IVI589835:IVJ589835 JFE589835:JFF589835 JPA589835:JPB589835 JYW589835:JYX589835 KIS589835:KIT589835 KSO589835:KSP589835 LCK589835:LCL589835 LMG589835:LMH589835 LWC589835:LWD589835 MFY589835:MFZ589835 MPU589835:MPV589835 MZQ589835:MZR589835 NJM589835:NJN589835 NTI589835:NTJ589835 ODE589835:ODF589835 ONA589835:ONB589835 OWW589835:OWX589835 PGS589835:PGT589835 PQO589835:PQP589835 QAK589835:QAL589835 QKG589835:QKH589835 QUC589835:QUD589835 RDY589835:RDZ589835 RNU589835:RNV589835 RXQ589835:RXR589835 SHM589835:SHN589835 SRI589835:SRJ589835 TBE589835:TBF589835 TLA589835:TLB589835 TUW589835:TUX589835 UES589835:UET589835 UOO589835:UOP589835 UYK589835:UYL589835 VIG589835:VIH589835 VSC589835:VSD589835 WBY589835:WBZ589835 WLU589835:WLV589835 WVQ589835:WVR589835 I655371:J655371 JE655371:JF655371 TA655371:TB655371 ACW655371:ACX655371 AMS655371:AMT655371 AWO655371:AWP655371 BGK655371:BGL655371 BQG655371:BQH655371 CAC655371:CAD655371 CJY655371:CJZ655371 CTU655371:CTV655371 DDQ655371:DDR655371 DNM655371:DNN655371 DXI655371:DXJ655371 EHE655371:EHF655371 ERA655371:ERB655371 FAW655371:FAX655371 FKS655371:FKT655371 FUO655371:FUP655371 GEK655371:GEL655371 GOG655371:GOH655371 GYC655371:GYD655371 HHY655371:HHZ655371 HRU655371:HRV655371 IBQ655371:IBR655371 ILM655371:ILN655371 IVI655371:IVJ655371 JFE655371:JFF655371 JPA655371:JPB655371 JYW655371:JYX655371 KIS655371:KIT655371 KSO655371:KSP655371 LCK655371:LCL655371 LMG655371:LMH655371 LWC655371:LWD655371 MFY655371:MFZ655371 MPU655371:MPV655371 MZQ655371:MZR655371 NJM655371:NJN655371 NTI655371:NTJ655371 ODE655371:ODF655371 ONA655371:ONB655371 OWW655371:OWX655371 PGS655371:PGT655371 PQO655371:PQP655371 QAK655371:QAL655371 QKG655371:QKH655371 QUC655371:QUD655371 RDY655371:RDZ655371 RNU655371:RNV655371 RXQ655371:RXR655371 SHM655371:SHN655371 SRI655371:SRJ655371 TBE655371:TBF655371 TLA655371:TLB655371 TUW655371:TUX655371 UES655371:UET655371 UOO655371:UOP655371 UYK655371:UYL655371 VIG655371:VIH655371 VSC655371:VSD655371 WBY655371:WBZ655371 WLU655371:WLV655371 WVQ655371:WVR655371 I720907:J720907 JE720907:JF720907 TA720907:TB720907 ACW720907:ACX720907 AMS720907:AMT720907 AWO720907:AWP720907 BGK720907:BGL720907 BQG720907:BQH720907 CAC720907:CAD720907 CJY720907:CJZ720907 CTU720907:CTV720907 DDQ720907:DDR720907 DNM720907:DNN720907 DXI720907:DXJ720907 EHE720907:EHF720907 ERA720907:ERB720907 FAW720907:FAX720907 FKS720907:FKT720907 FUO720907:FUP720907 GEK720907:GEL720907 GOG720907:GOH720907 GYC720907:GYD720907 HHY720907:HHZ720907 HRU720907:HRV720907 IBQ720907:IBR720907 ILM720907:ILN720907 IVI720907:IVJ720907 JFE720907:JFF720907 JPA720907:JPB720907 JYW720907:JYX720907 KIS720907:KIT720907 KSO720907:KSP720907 LCK720907:LCL720907 LMG720907:LMH720907 LWC720907:LWD720907 MFY720907:MFZ720907 MPU720907:MPV720907 MZQ720907:MZR720907 NJM720907:NJN720907 NTI720907:NTJ720907 ODE720907:ODF720907 ONA720907:ONB720907 OWW720907:OWX720907 PGS720907:PGT720907 PQO720907:PQP720907 QAK720907:QAL720907 QKG720907:QKH720907 QUC720907:QUD720907 RDY720907:RDZ720907 RNU720907:RNV720907 RXQ720907:RXR720907 SHM720907:SHN720907 SRI720907:SRJ720907 TBE720907:TBF720907 TLA720907:TLB720907 TUW720907:TUX720907 UES720907:UET720907 UOO720907:UOP720907 UYK720907:UYL720907 VIG720907:VIH720907 VSC720907:VSD720907 WBY720907:WBZ720907 WLU720907:WLV720907 WVQ720907:WVR720907 I786443:J786443 JE786443:JF786443 TA786443:TB786443 ACW786443:ACX786443 AMS786443:AMT786443 AWO786443:AWP786443 BGK786443:BGL786443 BQG786443:BQH786443 CAC786443:CAD786443 CJY786443:CJZ786443 CTU786443:CTV786443 DDQ786443:DDR786443 DNM786443:DNN786443 DXI786443:DXJ786443 EHE786443:EHF786443 ERA786443:ERB786443 FAW786443:FAX786443 FKS786443:FKT786443 FUO786443:FUP786443 GEK786443:GEL786443 GOG786443:GOH786443 GYC786443:GYD786443 HHY786443:HHZ786443 HRU786443:HRV786443 IBQ786443:IBR786443 ILM786443:ILN786443 IVI786443:IVJ786443 JFE786443:JFF786443 JPA786443:JPB786443 JYW786443:JYX786443 KIS786443:KIT786443 KSO786443:KSP786443 LCK786443:LCL786443 LMG786443:LMH786443 LWC786443:LWD786443 MFY786443:MFZ786443 MPU786443:MPV786443 MZQ786443:MZR786443 NJM786443:NJN786443 NTI786443:NTJ786443 ODE786443:ODF786443 ONA786443:ONB786443 OWW786443:OWX786443 PGS786443:PGT786443 PQO786443:PQP786443 QAK786443:QAL786443 QKG786443:QKH786443 QUC786443:QUD786443 RDY786443:RDZ786443 RNU786443:RNV786443 RXQ786443:RXR786443 SHM786443:SHN786443 SRI786443:SRJ786443 TBE786443:TBF786443 TLA786443:TLB786443 TUW786443:TUX786443 UES786443:UET786443 UOO786443:UOP786443 UYK786443:UYL786443 VIG786443:VIH786443 VSC786443:VSD786443 WBY786443:WBZ786443 WLU786443:WLV786443 WVQ786443:WVR786443 I851979:J851979 JE851979:JF851979 TA851979:TB851979 ACW851979:ACX851979 AMS851979:AMT851979 AWO851979:AWP851979 BGK851979:BGL851979 BQG851979:BQH851979 CAC851979:CAD851979 CJY851979:CJZ851979 CTU851979:CTV851979 DDQ851979:DDR851979 DNM851979:DNN851979 DXI851979:DXJ851979 EHE851979:EHF851979 ERA851979:ERB851979 FAW851979:FAX851979 FKS851979:FKT851979 FUO851979:FUP851979 GEK851979:GEL851979 GOG851979:GOH851979 GYC851979:GYD851979 HHY851979:HHZ851979 HRU851979:HRV851979 IBQ851979:IBR851979 ILM851979:ILN851979 IVI851979:IVJ851979 JFE851979:JFF851979 JPA851979:JPB851979 JYW851979:JYX851979 KIS851979:KIT851979 KSO851979:KSP851979 LCK851979:LCL851979 LMG851979:LMH851979 LWC851979:LWD851979 MFY851979:MFZ851979 MPU851979:MPV851979 MZQ851979:MZR851979 NJM851979:NJN851979 NTI851979:NTJ851979 ODE851979:ODF851979 ONA851979:ONB851979 OWW851979:OWX851979 PGS851979:PGT851979 PQO851979:PQP851979 QAK851979:QAL851979 QKG851979:QKH851979 QUC851979:QUD851979 RDY851979:RDZ851979 RNU851979:RNV851979 RXQ851979:RXR851979 SHM851979:SHN851979 SRI851979:SRJ851979 TBE851979:TBF851979 TLA851979:TLB851979 TUW851979:TUX851979 UES851979:UET851979 UOO851979:UOP851979 UYK851979:UYL851979 VIG851979:VIH851979 VSC851979:VSD851979 WBY851979:WBZ851979 WLU851979:WLV851979 WVQ851979:WVR851979 I917515:J917515 JE917515:JF917515 TA917515:TB917515 ACW917515:ACX917515 AMS917515:AMT917515 AWO917515:AWP917515 BGK917515:BGL917515 BQG917515:BQH917515 CAC917515:CAD917515 CJY917515:CJZ917515 CTU917515:CTV917515 DDQ917515:DDR917515 DNM917515:DNN917515 DXI917515:DXJ917515 EHE917515:EHF917515 ERA917515:ERB917515 FAW917515:FAX917515 FKS917515:FKT917515 FUO917515:FUP917515 GEK917515:GEL917515 GOG917515:GOH917515 GYC917515:GYD917515 HHY917515:HHZ917515 HRU917515:HRV917515 IBQ917515:IBR917515 ILM917515:ILN917515 IVI917515:IVJ917515 JFE917515:JFF917515 JPA917515:JPB917515 JYW917515:JYX917515 KIS917515:KIT917515 KSO917515:KSP917515 LCK917515:LCL917515 LMG917515:LMH917515 LWC917515:LWD917515 MFY917515:MFZ917515 MPU917515:MPV917515 MZQ917515:MZR917515 NJM917515:NJN917515 NTI917515:NTJ917515 ODE917515:ODF917515 ONA917515:ONB917515 OWW917515:OWX917515 PGS917515:PGT917515 PQO917515:PQP917515 QAK917515:QAL917515 QKG917515:QKH917515 QUC917515:QUD917515 RDY917515:RDZ917515 RNU917515:RNV917515 RXQ917515:RXR917515 SHM917515:SHN917515 SRI917515:SRJ917515 TBE917515:TBF917515 TLA917515:TLB917515 TUW917515:TUX917515 UES917515:UET917515 UOO917515:UOP917515 UYK917515:UYL917515 VIG917515:VIH917515 VSC917515:VSD917515 WBY917515:WBZ917515 WLU917515:WLV917515 WVQ917515:WVR917515 I983051:J983051 JE983051:JF983051 TA983051:TB983051 ACW983051:ACX983051 AMS983051:AMT983051 AWO983051:AWP983051 BGK983051:BGL983051 BQG983051:BQH983051 CAC983051:CAD983051 CJY983051:CJZ983051 CTU983051:CTV983051 DDQ983051:DDR983051 DNM983051:DNN983051 DXI983051:DXJ983051 EHE983051:EHF983051 ERA983051:ERB983051 FAW983051:FAX983051 FKS983051:FKT983051 FUO983051:FUP983051 GEK983051:GEL983051 GOG983051:GOH983051 GYC983051:GYD983051 HHY983051:HHZ983051 HRU983051:HRV983051 IBQ983051:IBR983051 ILM983051:ILN983051 IVI983051:IVJ983051 JFE983051:JFF983051 JPA983051:JPB983051 JYW983051:JYX983051 KIS983051:KIT983051 KSO983051:KSP983051 LCK983051:LCL983051 LMG983051:LMH983051 LWC983051:LWD983051 MFY983051:MFZ983051 MPU983051:MPV983051 MZQ983051:MZR983051 NJM983051:NJN983051 NTI983051:NTJ983051 ODE983051:ODF983051 ONA983051:ONB983051 OWW983051:OWX983051 PGS983051:PGT983051 PQO983051:PQP983051 QAK983051:QAL983051 QKG983051:QKH983051 QUC983051:QUD983051 RDY983051:RDZ983051 RNU983051:RNV983051 RXQ983051:RXR983051 SHM983051:SHN983051 SRI983051:SRJ983051 TBE983051:TBF983051 TLA983051:TLB983051 TUW983051:TUX983051 UES983051:UET983051 UOO983051:UOP983051 UYK983051:UYL983051 VIG983051:VIH983051 VSC983051:VSD983051 WBY983051:WBZ983051 WLU983051:WLV983051 WVQ983051:WVR983051">
      <formula1>0</formula1>
      <formula2>0</formula2>
    </dataValidation>
    <dataValidation type="whole" operator="greaterThanOrEqual" allowBlank="1" showErrorMessage="1" error="Podaj dwucyfrową wartość liczbową." sqref="C8:F8 IY8:JB8 SU8:SX8 ACQ8:ACT8 AMM8:AMP8 AWI8:AWL8 BGE8:BGH8 BQA8:BQD8 BZW8:BZZ8 CJS8:CJV8 CTO8:CTR8 DDK8:DDN8 DNG8:DNJ8 DXC8:DXF8 EGY8:EHB8 EQU8:EQX8 FAQ8:FAT8 FKM8:FKP8 FUI8:FUL8 GEE8:GEH8 GOA8:GOD8 GXW8:GXZ8 HHS8:HHV8 HRO8:HRR8 IBK8:IBN8 ILG8:ILJ8 IVC8:IVF8 JEY8:JFB8 JOU8:JOX8 JYQ8:JYT8 KIM8:KIP8 KSI8:KSL8 LCE8:LCH8 LMA8:LMD8 LVW8:LVZ8 MFS8:MFV8 MPO8:MPR8 MZK8:MZN8 NJG8:NJJ8 NTC8:NTF8 OCY8:ODB8 OMU8:OMX8 OWQ8:OWT8 PGM8:PGP8 PQI8:PQL8 QAE8:QAH8 QKA8:QKD8 QTW8:QTZ8 RDS8:RDV8 RNO8:RNR8 RXK8:RXN8 SHG8:SHJ8 SRC8:SRF8 TAY8:TBB8 TKU8:TKX8 TUQ8:TUT8 UEM8:UEP8 UOI8:UOL8 UYE8:UYH8 VIA8:VID8 VRW8:VRZ8 WBS8:WBV8 WLO8:WLR8 WVK8:WVN8 C65544:F65544 IY65544:JB65544 SU65544:SX65544 ACQ65544:ACT65544 AMM65544:AMP65544 AWI65544:AWL65544 BGE65544:BGH65544 BQA65544:BQD65544 BZW65544:BZZ65544 CJS65544:CJV65544 CTO65544:CTR65544 DDK65544:DDN65544 DNG65544:DNJ65544 DXC65544:DXF65544 EGY65544:EHB65544 EQU65544:EQX65544 FAQ65544:FAT65544 FKM65544:FKP65544 FUI65544:FUL65544 GEE65544:GEH65544 GOA65544:GOD65544 GXW65544:GXZ65544 HHS65544:HHV65544 HRO65544:HRR65544 IBK65544:IBN65544 ILG65544:ILJ65544 IVC65544:IVF65544 JEY65544:JFB65544 JOU65544:JOX65544 JYQ65544:JYT65544 KIM65544:KIP65544 KSI65544:KSL65544 LCE65544:LCH65544 LMA65544:LMD65544 LVW65544:LVZ65544 MFS65544:MFV65544 MPO65544:MPR65544 MZK65544:MZN65544 NJG65544:NJJ65544 NTC65544:NTF65544 OCY65544:ODB65544 OMU65544:OMX65544 OWQ65544:OWT65544 PGM65544:PGP65544 PQI65544:PQL65544 QAE65544:QAH65544 QKA65544:QKD65544 QTW65544:QTZ65544 RDS65544:RDV65544 RNO65544:RNR65544 RXK65544:RXN65544 SHG65544:SHJ65544 SRC65544:SRF65544 TAY65544:TBB65544 TKU65544:TKX65544 TUQ65544:TUT65544 UEM65544:UEP65544 UOI65544:UOL65544 UYE65544:UYH65544 VIA65544:VID65544 VRW65544:VRZ65544 WBS65544:WBV65544 WLO65544:WLR65544 WVK65544:WVN65544 C131080:F131080 IY131080:JB131080 SU131080:SX131080 ACQ131080:ACT131080 AMM131080:AMP131080 AWI131080:AWL131080 BGE131080:BGH131080 BQA131080:BQD131080 BZW131080:BZZ131080 CJS131080:CJV131080 CTO131080:CTR131080 DDK131080:DDN131080 DNG131080:DNJ131080 DXC131080:DXF131080 EGY131080:EHB131080 EQU131080:EQX131080 FAQ131080:FAT131080 FKM131080:FKP131080 FUI131080:FUL131080 GEE131080:GEH131080 GOA131080:GOD131080 GXW131080:GXZ131080 HHS131080:HHV131080 HRO131080:HRR131080 IBK131080:IBN131080 ILG131080:ILJ131080 IVC131080:IVF131080 JEY131080:JFB131080 JOU131080:JOX131080 JYQ131080:JYT131080 KIM131080:KIP131080 KSI131080:KSL131080 LCE131080:LCH131080 LMA131080:LMD131080 LVW131080:LVZ131080 MFS131080:MFV131080 MPO131080:MPR131080 MZK131080:MZN131080 NJG131080:NJJ131080 NTC131080:NTF131080 OCY131080:ODB131080 OMU131080:OMX131080 OWQ131080:OWT131080 PGM131080:PGP131080 PQI131080:PQL131080 QAE131080:QAH131080 QKA131080:QKD131080 QTW131080:QTZ131080 RDS131080:RDV131080 RNO131080:RNR131080 RXK131080:RXN131080 SHG131080:SHJ131080 SRC131080:SRF131080 TAY131080:TBB131080 TKU131080:TKX131080 TUQ131080:TUT131080 UEM131080:UEP131080 UOI131080:UOL131080 UYE131080:UYH131080 VIA131080:VID131080 VRW131080:VRZ131080 WBS131080:WBV131080 WLO131080:WLR131080 WVK131080:WVN131080 C196616:F196616 IY196616:JB196616 SU196616:SX196616 ACQ196616:ACT196616 AMM196616:AMP196616 AWI196616:AWL196616 BGE196616:BGH196616 BQA196616:BQD196616 BZW196616:BZZ196616 CJS196616:CJV196616 CTO196616:CTR196616 DDK196616:DDN196616 DNG196616:DNJ196616 DXC196616:DXF196616 EGY196616:EHB196616 EQU196616:EQX196616 FAQ196616:FAT196616 FKM196616:FKP196616 FUI196616:FUL196616 GEE196616:GEH196616 GOA196616:GOD196616 GXW196616:GXZ196616 HHS196616:HHV196616 HRO196616:HRR196616 IBK196616:IBN196616 ILG196616:ILJ196616 IVC196616:IVF196616 JEY196616:JFB196616 JOU196616:JOX196616 JYQ196616:JYT196616 KIM196616:KIP196616 KSI196616:KSL196616 LCE196616:LCH196616 LMA196616:LMD196616 LVW196616:LVZ196616 MFS196616:MFV196616 MPO196616:MPR196616 MZK196616:MZN196616 NJG196616:NJJ196616 NTC196616:NTF196616 OCY196616:ODB196616 OMU196616:OMX196616 OWQ196616:OWT196616 PGM196616:PGP196616 PQI196616:PQL196616 QAE196616:QAH196616 QKA196616:QKD196616 QTW196616:QTZ196616 RDS196616:RDV196616 RNO196616:RNR196616 RXK196616:RXN196616 SHG196616:SHJ196616 SRC196616:SRF196616 TAY196616:TBB196616 TKU196616:TKX196616 TUQ196616:TUT196616 UEM196616:UEP196616 UOI196616:UOL196616 UYE196616:UYH196616 VIA196616:VID196616 VRW196616:VRZ196616 WBS196616:WBV196616 WLO196616:WLR196616 WVK196616:WVN196616 C262152:F262152 IY262152:JB262152 SU262152:SX262152 ACQ262152:ACT262152 AMM262152:AMP262152 AWI262152:AWL262152 BGE262152:BGH262152 BQA262152:BQD262152 BZW262152:BZZ262152 CJS262152:CJV262152 CTO262152:CTR262152 DDK262152:DDN262152 DNG262152:DNJ262152 DXC262152:DXF262152 EGY262152:EHB262152 EQU262152:EQX262152 FAQ262152:FAT262152 FKM262152:FKP262152 FUI262152:FUL262152 GEE262152:GEH262152 GOA262152:GOD262152 GXW262152:GXZ262152 HHS262152:HHV262152 HRO262152:HRR262152 IBK262152:IBN262152 ILG262152:ILJ262152 IVC262152:IVF262152 JEY262152:JFB262152 JOU262152:JOX262152 JYQ262152:JYT262152 KIM262152:KIP262152 KSI262152:KSL262152 LCE262152:LCH262152 LMA262152:LMD262152 LVW262152:LVZ262152 MFS262152:MFV262152 MPO262152:MPR262152 MZK262152:MZN262152 NJG262152:NJJ262152 NTC262152:NTF262152 OCY262152:ODB262152 OMU262152:OMX262152 OWQ262152:OWT262152 PGM262152:PGP262152 PQI262152:PQL262152 QAE262152:QAH262152 QKA262152:QKD262152 QTW262152:QTZ262152 RDS262152:RDV262152 RNO262152:RNR262152 RXK262152:RXN262152 SHG262152:SHJ262152 SRC262152:SRF262152 TAY262152:TBB262152 TKU262152:TKX262152 TUQ262152:TUT262152 UEM262152:UEP262152 UOI262152:UOL262152 UYE262152:UYH262152 VIA262152:VID262152 VRW262152:VRZ262152 WBS262152:WBV262152 WLO262152:WLR262152 WVK262152:WVN262152 C327688:F327688 IY327688:JB327688 SU327688:SX327688 ACQ327688:ACT327688 AMM327688:AMP327688 AWI327688:AWL327688 BGE327688:BGH327688 BQA327688:BQD327688 BZW327688:BZZ327688 CJS327688:CJV327688 CTO327688:CTR327688 DDK327688:DDN327688 DNG327688:DNJ327688 DXC327688:DXF327688 EGY327688:EHB327688 EQU327688:EQX327688 FAQ327688:FAT327688 FKM327688:FKP327688 FUI327688:FUL327688 GEE327688:GEH327688 GOA327688:GOD327688 GXW327688:GXZ327688 HHS327688:HHV327688 HRO327688:HRR327688 IBK327688:IBN327688 ILG327688:ILJ327688 IVC327688:IVF327688 JEY327688:JFB327688 JOU327688:JOX327688 JYQ327688:JYT327688 KIM327688:KIP327688 KSI327688:KSL327688 LCE327688:LCH327688 LMA327688:LMD327688 LVW327688:LVZ327688 MFS327688:MFV327688 MPO327688:MPR327688 MZK327688:MZN327688 NJG327688:NJJ327688 NTC327688:NTF327688 OCY327688:ODB327688 OMU327688:OMX327688 OWQ327688:OWT327688 PGM327688:PGP327688 PQI327688:PQL327688 QAE327688:QAH327688 QKA327688:QKD327688 QTW327688:QTZ327688 RDS327688:RDV327688 RNO327688:RNR327688 RXK327688:RXN327688 SHG327688:SHJ327688 SRC327688:SRF327688 TAY327688:TBB327688 TKU327688:TKX327688 TUQ327688:TUT327688 UEM327688:UEP327688 UOI327688:UOL327688 UYE327688:UYH327688 VIA327688:VID327688 VRW327688:VRZ327688 WBS327688:WBV327688 WLO327688:WLR327688 WVK327688:WVN327688 C393224:F393224 IY393224:JB393224 SU393224:SX393224 ACQ393224:ACT393224 AMM393224:AMP393224 AWI393224:AWL393224 BGE393224:BGH393224 BQA393224:BQD393224 BZW393224:BZZ393224 CJS393224:CJV393224 CTO393224:CTR393224 DDK393224:DDN393224 DNG393224:DNJ393224 DXC393224:DXF393224 EGY393224:EHB393224 EQU393224:EQX393224 FAQ393224:FAT393224 FKM393224:FKP393224 FUI393224:FUL393224 GEE393224:GEH393224 GOA393224:GOD393224 GXW393224:GXZ393224 HHS393224:HHV393224 HRO393224:HRR393224 IBK393224:IBN393224 ILG393224:ILJ393224 IVC393224:IVF393224 JEY393224:JFB393224 JOU393224:JOX393224 JYQ393224:JYT393224 KIM393224:KIP393224 KSI393224:KSL393224 LCE393224:LCH393224 LMA393224:LMD393224 LVW393224:LVZ393224 MFS393224:MFV393224 MPO393224:MPR393224 MZK393224:MZN393224 NJG393224:NJJ393224 NTC393224:NTF393224 OCY393224:ODB393224 OMU393224:OMX393224 OWQ393224:OWT393224 PGM393224:PGP393224 PQI393224:PQL393224 QAE393224:QAH393224 QKA393224:QKD393224 QTW393224:QTZ393224 RDS393224:RDV393224 RNO393224:RNR393224 RXK393224:RXN393224 SHG393224:SHJ393224 SRC393224:SRF393224 TAY393224:TBB393224 TKU393224:TKX393224 TUQ393224:TUT393224 UEM393224:UEP393224 UOI393224:UOL393224 UYE393224:UYH393224 VIA393224:VID393224 VRW393224:VRZ393224 WBS393224:WBV393224 WLO393224:WLR393224 WVK393224:WVN393224 C458760:F458760 IY458760:JB458760 SU458760:SX458760 ACQ458760:ACT458760 AMM458760:AMP458760 AWI458760:AWL458760 BGE458760:BGH458760 BQA458760:BQD458760 BZW458760:BZZ458760 CJS458760:CJV458760 CTO458760:CTR458760 DDK458760:DDN458760 DNG458760:DNJ458760 DXC458760:DXF458760 EGY458760:EHB458760 EQU458760:EQX458760 FAQ458760:FAT458760 FKM458760:FKP458760 FUI458760:FUL458760 GEE458760:GEH458760 GOA458760:GOD458760 GXW458760:GXZ458760 HHS458760:HHV458760 HRO458760:HRR458760 IBK458760:IBN458760 ILG458760:ILJ458760 IVC458760:IVF458760 JEY458760:JFB458760 JOU458760:JOX458760 JYQ458760:JYT458760 KIM458760:KIP458760 KSI458760:KSL458760 LCE458760:LCH458760 LMA458760:LMD458760 LVW458760:LVZ458760 MFS458760:MFV458760 MPO458760:MPR458760 MZK458760:MZN458760 NJG458760:NJJ458760 NTC458760:NTF458760 OCY458760:ODB458760 OMU458760:OMX458760 OWQ458760:OWT458760 PGM458760:PGP458760 PQI458760:PQL458760 QAE458760:QAH458760 QKA458760:QKD458760 QTW458760:QTZ458760 RDS458760:RDV458760 RNO458760:RNR458760 RXK458760:RXN458760 SHG458760:SHJ458760 SRC458760:SRF458760 TAY458760:TBB458760 TKU458760:TKX458760 TUQ458760:TUT458760 UEM458760:UEP458760 UOI458760:UOL458760 UYE458760:UYH458760 VIA458760:VID458760 VRW458760:VRZ458760 WBS458760:WBV458760 WLO458760:WLR458760 WVK458760:WVN458760 C524296:F524296 IY524296:JB524296 SU524296:SX524296 ACQ524296:ACT524296 AMM524296:AMP524296 AWI524296:AWL524296 BGE524296:BGH524296 BQA524296:BQD524296 BZW524296:BZZ524296 CJS524296:CJV524296 CTO524296:CTR524296 DDK524296:DDN524296 DNG524296:DNJ524296 DXC524296:DXF524296 EGY524296:EHB524296 EQU524296:EQX524296 FAQ524296:FAT524296 FKM524296:FKP524296 FUI524296:FUL524296 GEE524296:GEH524296 GOA524296:GOD524296 GXW524296:GXZ524296 HHS524296:HHV524296 HRO524296:HRR524296 IBK524296:IBN524296 ILG524296:ILJ524296 IVC524296:IVF524296 JEY524296:JFB524296 JOU524296:JOX524296 JYQ524296:JYT524296 KIM524296:KIP524296 KSI524296:KSL524296 LCE524296:LCH524296 LMA524296:LMD524296 LVW524296:LVZ524296 MFS524296:MFV524296 MPO524296:MPR524296 MZK524296:MZN524296 NJG524296:NJJ524296 NTC524296:NTF524296 OCY524296:ODB524296 OMU524296:OMX524296 OWQ524296:OWT524296 PGM524296:PGP524296 PQI524296:PQL524296 QAE524296:QAH524296 QKA524296:QKD524296 QTW524296:QTZ524296 RDS524296:RDV524296 RNO524296:RNR524296 RXK524296:RXN524296 SHG524296:SHJ524296 SRC524296:SRF524296 TAY524296:TBB524296 TKU524296:TKX524296 TUQ524296:TUT524296 UEM524296:UEP524296 UOI524296:UOL524296 UYE524296:UYH524296 VIA524296:VID524296 VRW524296:VRZ524296 WBS524296:WBV524296 WLO524296:WLR524296 WVK524296:WVN524296 C589832:F589832 IY589832:JB589832 SU589832:SX589832 ACQ589832:ACT589832 AMM589832:AMP589832 AWI589832:AWL589832 BGE589832:BGH589832 BQA589832:BQD589832 BZW589832:BZZ589832 CJS589832:CJV589832 CTO589832:CTR589832 DDK589832:DDN589832 DNG589832:DNJ589832 DXC589832:DXF589832 EGY589832:EHB589832 EQU589832:EQX589832 FAQ589832:FAT589832 FKM589832:FKP589832 FUI589832:FUL589832 GEE589832:GEH589832 GOA589832:GOD589832 GXW589832:GXZ589832 HHS589832:HHV589832 HRO589832:HRR589832 IBK589832:IBN589832 ILG589832:ILJ589832 IVC589832:IVF589832 JEY589832:JFB589832 JOU589832:JOX589832 JYQ589832:JYT589832 KIM589832:KIP589832 KSI589832:KSL589832 LCE589832:LCH589832 LMA589832:LMD589832 LVW589832:LVZ589832 MFS589832:MFV589832 MPO589832:MPR589832 MZK589832:MZN589832 NJG589832:NJJ589832 NTC589832:NTF589832 OCY589832:ODB589832 OMU589832:OMX589832 OWQ589832:OWT589832 PGM589832:PGP589832 PQI589832:PQL589832 QAE589832:QAH589832 QKA589832:QKD589832 QTW589832:QTZ589832 RDS589832:RDV589832 RNO589832:RNR589832 RXK589832:RXN589832 SHG589832:SHJ589832 SRC589832:SRF589832 TAY589832:TBB589832 TKU589832:TKX589832 TUQ589832:TUT589832 UEM589832:UEP589832 UOI589832:UOL589832 UYE589832:UYH589832 VIA589832:VID589832 VRW589832:VRZ589832 WBS589832:WBV589832 WLO589832:WLR589832 WVK589832:WVN589832 C655368:F655368 IY655368:JB655368 SU655368:SX655368 ACQ655368:ACT655368 AMM655368:AMP655368 AWI655368:AWL655368 BGE655368:BGH655368 BQA655368:BQD655368 BZW655368:BZZ655368 CJS655368:CJV655368 CTO655368:CTR655368 DDK655368:DDN655368 DNG655368:DNJ655368 DXC655368:DXF655368 EGY655368:EHB655368 EQU655368:EQX655368 FAQ655368:FAT655368 FKM655368:FKP655368 FUI655368:FUL655368 GEE655368:GEH655368 GOA655368:GOD655368 GXW655368:GXZ655368 HHS655368:HHV655368 HRO655368:HRR655368 IBK655368:IBN655368 ILG655368:ILJ655368 IVC655368:IVF655368 JEY655368:JFB655368 JOU655368:JOX655368 JYQ655368:JYT655368 KIM655368:KIP655368 KSI655368:KSL655368 LCE655368:LCH655368 LMA655368:LMD655368 LVW655368:LVZ655368 MFS655368:MFV655368 MPO655368:MPR655368 MZK655368:MZN655368 NJG655368:NJJ655368 NTC655368:NTF655368 OCY655368:ODB655368 OMU655368:OMX655368 OWQ655368:OWT655368 PGM655368:PGP655368 PQI655368:PQL655368 QAE655368:QAH655368 QKA655368:QKD655368 QTW655368:QTZ655368 RDS655368:RDV655368 RNO655368:RNR655368 RXK655368:RXN655368 SHG655368:SHJ655368 SRC655368:SRF655368 TAY655368:TBB655368 TKU655368:TKX655368 TUQ655368:TUT655368 UEM655368:UEP655368 UOI655368:UOL655368 UYE655368:UYH655368 VIA655368:VID655368 VRW655368:VRZ655368 WBS655368:WBV655368 WLO655368:WLR655368 WVK655368:WVN655368 C720904:F720904 IY720904:JB720904 SU720904:SX720904 ACQ720904:ACT720904 AMM720904:AMP720904 AWI720904:AWL720904 BGE720904:BGH720904 BQA720904:BQD720904 BZW720904:BZZ720904 CJS720904:CJV720904 CTO720904:CTR720904 DDK720904:DDN720904 DNG720904:DNJ720904 DXC720904:DXF720904 EGY720904:EHB720904 EQU720904:EQX720904 FAQ720904:FAT720904 FKM720904:FKP720904 FUI720904:FUL720904 GEE720904:GEH720904 GOA720904:GOD720904 GXW720904:GXZ720904 HHS720904:HHV720904 HRO720904:HRR720904 IBK720904:IBN720904 ILG720904:ILJ720904 IVC720904:IVF720904 JEY720904:JFB720904 JOU720904:JOX720904 JYQ720904:JYT720904 KIM720904:KIP720904 KSI720904:KSL720904 LCE720904:LCH720904 LMA720904:LMD720904 LVW720904:LVZ720904 MFS720904:MFV720904 MPO720904:MPR720904 MZK720904:MZN720904 NJG720904:NJJ720904 NTC720904:NTF720904 OCY720904:ODB720904 OMU720904:OMX720904 OWQ720904:OWT720904 PGM720904:PGP720904 PQI720904:PQL720904 QAE720904:QAH720904 QKA720904:QKD720904 QTW720904:QTZ720904 RDS720904:RDV720904 RNO720904:RNR720904 RXK720904:RXN720904 SHG720904:SHJ720904 SRC720904:SRF720904 TAY720904:TBB720904 TKU720904:TKX720904 TUQ720904:TUT720904 UEM720904:UEP720904 UOI720904:UOL720904 UYE720904:UYH720904 VIA720904:VID720904 VRW720904:VRZ720904 WBS720904:WBV720904 WLO720904:WLR720904 WVK720904:WVN720904 C786440:F786440 IY786440:JB786440 SU786440:SX786440 ACQ786440:ACT786440 AMM786440:AMP786440 AWI786440:AWL786440 BGE786440:BGH786440 BQA786440:BQD786440 BZW786440:BZZ786440 CJS786440:CJV786440 CTO786440:CTR786440 DDK786440:DDN786440 DNG786440:DNJ786440 DXC786440:DXF786440 EGY786440:EHB786440 EQU786440:EQX786440 FAQ786440:FAT786440 FKM786440:FKP786440 FUI786440:FUL786440 GEE786440:GEH786440 GOA786440:GOD786440 GXW786440:GXZ786440 HHS786440:HHV786440 HRO786440:HRR786440 IBK786440:IBN786440 ILG786440:ILJ786440 IVC786440:IVF786440 JEY786440:JFB786440 JOU786440:JOX786440 JYQ786440:JYT786440 KIM786440:KIP786440 KSI786440:KSL786440 LCE786440:LCH786440 LMA786440:LMD786440 LVW786440:LVZ786440 MFS786440:MFV786440 MPO786440:MPR786440 MZK786440:MZN786440 NJG786440:NJJ786440 NTC786440:NTF786440 OCY786440:ODB786440 OMU786440:OMX786440 OWQ786440:OWT786440 PGM786440:PGP786440 PQI786440:PQL786440 QAE786440:QAH786440 QKA786440:QKD786440 QTW786440:QTZ786440 RDS786440:RDV786440 RNO786440:RNR786440 RXK786440:RXN786440 SHG786440:SHJ786440 SRC786440:SRF786440 TAY786440:TBB786440 TKU786440:TKX786440 TUQ786440:TUT786440 UEM786440:UEP786440 UOI786440:UOL786440 UYE786440:UYH786440 VIA786440:VID786440 VRW786440:VRZ786440 WBS786440:WBV786440 WLO786440:WLR786440 WVK786440:WVN786440 C851976:F851976 IY851976:JB851976 SU851976:SX851976 ACQ851976:ACT851976 AMM851976:AMP851976 AWI851976:AWL851976 BGE851976:BGH851976 BQA851976:BQD851976 BZW851976:BZZ851976 CJS851976:CJV851976 CTO851976:CTR851976 DDK851976:DDN851976 DNG851976:DNJ851976 DXC851976:DXF851976 EGY851976:EHB851976 EQU851976:EQX851976 FAQ851976:FAT851976 FKM851976:FKP851976 FUI851976:FUL851976 GEE851976:GEH851976 GOA851976:GOD851976 GXW851976:GXZ851976 HHS851976:HHV851976 HRO851976:HRR851976 IBK851976:IBN851976 ILG851976:ILJ851976 IVC851976:IVF851976 JEY851976:JFB851976 JOU851976:JOX851976 JYQ851976:JYT851976 KIM851976:KIP851976 KSI851976:KSL851976 LCE851976:LCH851976 LMA851976:LMD851976 LVW851976:LVZ851976 MFS851976:MFV851976 MPO851976:MPR851976 MZK851976:MZN851976 NJG851976:NJJ851976 NTC851976:NTF851976 OCY851976:ODB851976 OMU851976:OMX851976 OWQ851976:OWT851976 PGM851976:PGP851976 PQI851976:PQL851976 QAE851976:QAH851976 QKA851976:QKD851976 QTW851976:QTZ851976 RDS851976:RDV851976 RNO851976:RNR851976 RXK851976:RXN851976 SHG851976:SHJ851976 SRC851976:SRF851976 TAY851976:TBB851976 TKU851976:TKX851976 TUQ851976:TUT851976 UEM851976:UEP851976 UOI851976:UOL851976 UYE851976:UYH851976 VIA851976:VID851976 VRW851976:VRZ851976 WBS851976:WBV851976 WLO851976:WLR851976 WVK851976:WVN851976 C917512:F917512 IY917512:JB917512 SU917512:SX917512 ACQ917512:ACT917512 AMM917512:AMP917512 AWI917512:AWL917512 BGE917512:BGH917512 BQA917512:BQD917512 BZW917512:BZZ917512 CJS917512:CJV917512 CTO917512:CTR917512 DDK917512:DDN917512 DNG917512:DNJ917512 DXC917512:DXF917512 EGY917512:EHB917512 EQU917512:EQX917512 FAQ917512:FAT917512 FKM917512:FKP917512 FUI917512:FUL917512 GEE917512:GEH917512 GOA917512:GOD917512 GXW917512:GXZ917512 HHS917512:HHV917512 HRO917512:HRR917512 IBK917512:IBN917512 ILG917512:ILJ917512 IVC917512:IVF917512 JEY917512:JFB917512 JOU917512:JOX917512 JYQ917512:JYT917512 KIM917512:KIP917512 KSI917512:KSL917512 LCE917512:LCH917512 LMA917512:LMD917512 LVW917512:LVZ917512 MFS917512:MFV917512 MPO917512:MPR917512 MZK917512:MZN917512 NJG917512:NJJ917512 NTC917512:NTF917512 OCY917512:ODB917512 OMU917512:OMX917512 OWQ917512:OWT917512 PGM917512:PGP917512 PQI917512:PQL917512 QAE917512:QAH917512 QKA917512:QKD917512 QTW917512:QTZ917512 RDS917512:RDV917512 RNO917512:RNR917512 RXK917512:RXN917512 SHG917512:SHJ917512 SRC917512:SRF917512 TAY917512:TBB917512 TKU917512:TKX917512 TUQ917512:TUT917512 UEM917512:UEP917512 UOI917512:UOL917512 UYE917512:UYH917512 VIA917512:VID917512 VRW917512:VRZ917512 WBS917512:WBV917512 WLO917512:WLR917512 WVK917512:WVN917512 C983048:F983048 IY983048:JB983048 SU983048:SX983048 ACQ983048:ACT983048 AMM983048:AMP983048 AWI983048:AWL983048 BGE983048:BGH983048 BQA983048:BQD983048 BZW983048:BZZ983048 CJS983048:CJV983048 CTO983048:CTR983048 DDK983048:DDN983048 DNG983048:DNJ983048 DXC983048:DXF983048 EGY983048:EHB983048 EQU983048:EQX983048 FAQ983048:FAT983048 FKM983048:FKP983048 FUI983048:FUL983048 GEE983048:GEH983048 GOA983048:GOD983048 GXW983048:GXZ983048 HHS983048:HHV983048 HRO983048:HRR983048 IBK983048:IBN983048 ILG983048:ILJ983048 IVC983048:IVF983048 JEY983048:JFB983048 JOU983048:JOX983048 JYQ983048:JYT983048 KIM983048:KIP983048 KSI983048:KSL983048 LCE983048:LCH983048 LMA983048:LMD983048 LVW983048:LVZ983048 MFS983048:MFV983048 MPO983048:MPR983048 MZK983048:MZN983048 NJG983048:NJJ983048 NTC983048:NTF983048 OCY983048:ODB983048 OMU983048:OMX983048 OWQ983048:OWT983048 PGM983048:PGP983048 PQI983048:PQL983048 QAE983048:QAH983048 QKA983048:QKD983048 QTW983048:QTZ983048 RDS983048:RDV983048 RNO983048:RNR983048 RXK983048:RXN983048 SHG983048:SHJ983048 SRC983048:SRF983048 TAY983048:TBB983048 TKU983048:TKX983048 TUQ983048:TUT983048 UEM983048:UEP983048 UOI983048:UOL983048 UYE983048:UYH983048 VIA983048:VID983048 VRW983048:VRZ983048 WBS983048:WBV983048 WLO983048:WLR983048 WVK983048:WVN983048">
      <formula1>0</formula1>
      <formula2>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100</TotalTime>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DWyrwa</cp:lastModifiedBy>
  <cp:revision>3</cp:revision>
  <cp:lastPrinted>2018-01-16T10:13:52Z</cp:lastPrinted>
  <dcterms:created xsi:type="dcterms:W3CDTF">2017-01-11T08:30:08Z</dcterms:created>
  <dcterms:modified xsi:type="dcterms:W3CDTF">2018-01-22T07:47:07Z</dcterms:modified>
  <dc:language>pl-PL</dc:language>
</cp:coreProperties>
</file>