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2120" windowHeight="8190" tabRatio="680" firstSheet="1" activeTab="1"/>
  </bookViews>
  <sheets>
    <sheet name="Wzór" sheetId="1" r:id="rId1"/>
    <sheet name="Zał nr 2 do uchwały" sheetId="19" r:id="rId2"/>
    <sheet name="Zbiorczo" sheetId="2" r:id="rId3"/>
    <sheet name="ZSO Kowary" sheetId="3" r:id="rId4"/>
    <sheet name="ZST i L Piechowice" sheetId="4" r:id="rId5"/>
    <sheet name="ZPR-W Szkl.Por" sheetId="5" r:id="rId6"/>
    <sheet name="ZSS Miłków" sheetId="6" r:id="rId7"/>
    <sheet name="DWDz Szkl.Por" sheetId="7" r:id="rId8"/>
    <sheet name="ZSO iMS Szklarska Por." sheetId="8" r:id="rId9"/>
    <sheet name="PPPP Kowary" sheetId="9" r:id="rId10"/>
    <sheet name="PPP Szkl.Por." sheetId="10" r:id="rId11"/>
    <sheet name="Dom Dziecka Sz.Por." sheetId="11" r:id="rId12"/>
    <sheet name="Arkusz2" sheetId="12" r:id="rId13"/>
    <sheet name="szkoła" sheetId="13" r:id="rId14"/>
    <sheet name="stażysta" sheetId="14" r:id="rId15"/>
    <sheet name="kontraktowy" sheetId="15" r:id="rId16"/>
    <sheet name="mianowany" sheetId="16" r:id="rId17"/>
    <sheet name="dyplomowany" sheetId="17" r:id="rId18"/>
  </sheets>
  <externalReferences>
    <externalReference r:id="rId19"/>
  </externalReferences>
  <definedNames>
    <definedName name="_xlnm.Print_Area" localSheetId="17">dyplomowany!$A$1:$N$55</definedName>
    <definedName name="_xlnm.Print_Area" localSheetId="15">kontraktowy!$A$1:$N$55</definedName>
    <definedName name="_xlnm.Print_Area" localSheetId="16">mianowany!$A$1:$N$55</definedName>
    <definedName name="_xlnm.Print_Area" localSheetId="14">stażysta!$A$1:$N$55</definedName>
    <definedName name="_xlnm.Print_Area" localSheetId="13">szkoła!$A$2:$E$64</definedName>
  </definedNames>
  <calcPr calcId="125725"/>
</workbook>
</file>

<file path=xl/calcChain.xml><?xml version="1.0" encoding="utf-8"?>
<calcChain xmlns="http://schemas.openxmlformats.org/spreadsheetml/2006/main">
  <c r="H57" i="19"/>
  <c r="F52" i="6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B36" i="8"/>
  <c r="J51" i="19"/>
  <c r="C36" i="8"/>
  <c r="F36"/>
  <c r="D36"/>
  <c r="L51" i="19"/>
  <c r="E36" i="8"/>
  <c r="M51" i="19"/>
  <c r="B60" i="8"/>
  <c r="B75" i="19"/>
  <c r="C60" i="8"/>
  <c r="C75" i="19"/>
  <c r="D60" i="8"/>
  <c r="D75" i="19"/>
  <c r="E60" i="8"/>
  <c r="E75" i="19"/>
  <c r="B59" i="8"/>
  <c r="B74" i="19"/>
  <c r="C59" i="8"/>
  <c r="C74" i="19"/>
  <c r="D59" i="8"/>
  <c r="D74" i="19"/>
  <c r="E59" i="8"/>
  <c r="E74" i="19"/>
  <c r="B58" i="8"/>
  <c r="B73" i="19"/>
  <c r="C58" i="8"/>
  <c r="C73" i="19"/>
  <c r="D58" i="8"/>
  <c r="D73" i="19"/>
  <c r="E58" i="8"/>
  <c r="E73" i="19"/>
  <c r="B57" i="8"/>
  <c r="B72" i="19"/>
  <c r="C57" i="8"/>
  <c r="C72" i="19"/>
  <c r="D57" i="8"/>
  <c r="D72" i="19"/>
  <c r="E57" i="8"/>
  <c r="E72" i="19"/>
  <c r="B56" i="8"/>
  <c r="B71" i="19"/>
  <c r="C56" i="8"/>
  <c r="C71" i="19"/>
  <c r="D56" i="8"/>
  <c r="D71" i="19"/>
  <c r="E56" i="8"/>
  <c r="E71" i="19"/>
  <c r="B55" i="8"/>
  <c r="B70" i="19"/>
  <c r="C55" i="8"/>
  <c r="C70" i="19"/>
  <c r="D55" i="8"/>
  <c r="D70" i="19"/>
  <c r="E55" i="8"/>
  <c r="E70" i="19"/>
  <c r="B54" i="8"/>
  <c r="B69" i="19"/>
  <c r="C54" i="8"/>
  <c r="C69" i="19"/>
  <c r="D54" i="8"/>
  <c r="D69" i="19"/>
  <c r="E54" i="8"/>
  <c r="E69" i="19"/>
  <c r="B53" i="8"/>
  <c r="B68" i="19"/>
  <c r="C53" i="8"/>
  <c r="C68" i="19"/>
  <c r="D53" i="8"/>
  <c r="D68" i="19"/>
  <c r="E53" i="8"/>
  <c r="E68" i="19"/>
  <c r="B52" i="8"/>
  <c r="B67" i="19"/>
  <c r="C52" i="8"/>
  <c r="C67" i="19"/>
  <c r="D52" i="8"/>
  <c r="D67" i="19"/>
  <c r="E52" i="8"/>
  <c r="E67" i="19"/>
  <c r="B51" i="8"/>
  <c r="B66" i="19"/>
  <c r="C51" i="8"/>
  <c r="C66" i="19"/>
  <c r="D51" i="8"/>
  <c r="D66" i="19"/>
  <c r="E51" i="8"/>
  <c r="E66" i="19"/>
  <c r="B50" i="8"/>
  <c r="B65" i="19"/>
  <c r="C50" i="8"/>
  <c r="C65" i="19"/>
  <c r="D50" i="8"/>
  <c r="D65" i="19"/>
  <c r="E50" i="8"/>
  <c r="E65" i="19"/>
  <c r="B49" i="8"/>
  <c r="B64" i="19"/>
  <c r="C49" i="8"/>
  <c r="C64" i="19"/>
  <c r="D49" i="8"/>
  <c r="D64" i="19"/>
  <c r="E49" i="8"/>
  <c r="E64" i="19"/>
  <c r="B48" i="8"/>
  <c r="B63" i="19"/>
  <c r="C48" i="8"/>
  <c r="C63" i="19"/>
  <c r="D48" i="8"/>
  <c r="D63" i="19"/>
  <c r="E48" i="8"/>
  <c r="E63" i="19"/>
  <c r="B47" i="8"/>
  <c r="B62" i="19"/>
  <c r="C47" i="8"/>
  <c r="C62" i="19"/>
  <c r="D47" i="8"/>
  <c r="D62" i="19"/>
  <c r="E47" i="8"/>
  <c r="E62" i="19"/>
  <c r="B46" i="8"/>
  <c r="B61" i="19"/>
  <c r="C46" i="8"/>
  <c r="C61" i="19"/>
  <c r="D46" i="8"/>
  <c r="D61" i="19"/>
  <c r="E46" i="8"/>
  <c r="E61" i="19"/>
  <c r="B45" i="8"/>
  <c r="B60" i="19"/>
  <c r="C45" i="8"/>
  <c r="C59" i="19"/>
  <c r="D45" i="8"/>
  <c r="D60" i="19"/>
  <c r="E45" i="8"/>
  <c r="E60" i="19"/>
  <c r="B44" i="8"/>
  <c r="B59" i="19"/>
  <c r="C44" i="8"/>
  <c r="C58" i="19"/>
  <c r="D44" i="8"/>
  <c r="D59" i="19"/>
  <c r="E44" i="8"/>
  <c r="E59" i="19"/>
  <c r="B43" i="8"/>
  <c r="B58" i="19"/>
  <c r="C43" i="8"/>
  <c r="F43"/>
  <c r="D43"/>
  <c r="D58" i="19"/>
  <c r="E43" i="8"/>
  <c r="E58" i="19"/>
  <c r="B42" i="8"/>
  <c r="B57" i="19"/>
  <c r="C42" i="8"/>
  <c r="C57" i="19"/>
  <c r="D42" i="8"/>
  <c r="D57" i="19"/>
  <c r="E42" i="8"/>
  <c r="E57" i="19"/>
  <c r="B41" i="8"/>
  <c r="B56" i="19"/>
  <c r="C41" i="8"/>
  <c r="F41"/>
  <c r="D41"/>
  <c r="D56" i="19"/>
  <c r="E41" i="8"/>
  <c r="E56" i="19"/>
  <c r="B40" i="8"/>
  <c r="B55" i="19"/>
  <c r="C40" i="8"/>
  <c r="D40"/>
  <c r="D55" i="19"/>
  <c r="E40" i="8"/>
  <c r="E55" i="19"/>
  <c r="B39" i="8"/>
  <c r="B54" i="19"/>
  <c r="C39" i="8"/>
  <c r="F39"/>
  <c r="D39"/>
  <c r="D54" i="19"/>
  <c r="D52"/>
  <c r="E39" i="8"/>
  <c r="E54" i="19"/>
  <c r="E52" s="1"/>
  <c r="E24" i="8"/>
  <c r="E28" i="19"/>
  <c r="D24" i="8"/>
  <c r="D28" i="19"/>
  <c r="C24" i="8"/>
  <c r="C28" i="19"/>
  <c r="B24" i="8"/>
  <c r="B28" i="19"/>
  <c r="E23" i="8"/>
  <c r="E27" i="19"/>
  <c r="D23" i="8"/>
  <c r="D27" i="19"/>
  <c r="C23" i="8"/>
  <c r="C27" i="19"/>
  <c r="B23" i="8"/>
  <c r="B27" i="19"/>
  <c r="E22" i="8"/>
  <c r="E26" i="19"/>
  <c r="D22" i="8"/>
  <c r="D26" i="19"/>
  <c r="C22" i="8"/>
  <c r="C26" i="19"/>
  <c r="B22" i="8"/>
  <c r="B26" i="19"/>
  <c r="E21" i="8"/>
  <c r="E25" i="19"/>
  <c r="E31" s="1"/>
  <c r="D21" i="8"/>
  <c r="D25" i="19"/>
  <c r="D31"/>
  <c r="C21" i="8"/>
  <c r="C25" i="19"/>
  <c r="C31" s="1"/>
  <c r="B21" i="8"/>
  <c r="B25" i="19"/>
  <c r="B31"/>
  <c r="E20" i="8"/>
  <c r="E24" i="19"/>
  <c r="D20" i="8"/>
  <c r="D24" i="19"/>
  <c r="C20" i="8"/>
  <c r="C24" i="19"/>
  <c r="B20" i="8"/>
  <c r="B24" i="19"/>
  <c r="E19" i="8"/>
  <c r="E23" i="19"/>
  <c r="D19" i="8"/>
  <c r="D23" i="19"/>
  <c r="C19" i="8"/>
  <c r="C23" i="19"/>
  <c r="B19" i="8"/>
  <c r="B23" i="19"/>
  <c r="E18" i="8"/>
  <c r="E22" i="19"/>
  <c r="D18" i="8"/>
  <c r="D22" i="19"/>
  <c r="C18" i="8"/>
  <c r="C22" i="19"/>
  <c r="B18" i="8"/>
  <c r="B22" i="19"/>
  <c r="E17" i="8"/>
  <c r="E21" i="19"/>
  <c r="D17" i="8"/>
  <c r="D21" i="19"/>
  <c r="C17" i="8"/>
  <c r="C21" i="19"/>
  <c r="B17" i="8"/>
  <c r="B21" i="19"/>
  <c r="E16" i="8"/>
  <c r="E20" i="19"/>
  <c r="D16" i="8"/>
  <c r="D20" i="19"/>
  <c r="C16" i="8"/>
  <c r="C20" i="19"/>
  <c r="B16" i="8"/>
  <c r="B20" i="19"/>
  <c r="E15" i="8"/>
  <c r="E19" i="19"/>
  <c r="D15" i="8"/>
  <c r="D19" i="19"/>
  <c r="C15" i="8"/>
  <c r="C19" i="19"/>
  <c r="B15" i="8"/>
  <c r="B19" i="19"/>
  <c r="E14" i="8"/>
  <c r="E18" i="19"/>
  <c r="D14" i="8"/>
  <c r="D18" i="19"/>
  <c r="C14" i="8"/>
  <c r="C18" i="19"/>
  <c r="B14" i="8"/>
  <c r="B18" i="19"/>
  <c r="E13" i="8"/>
  <c r="E17" i="19"/>
  <c r="E32" s="1"/>
  <c r="D13" i="8"/>
  <c r="D17" i="19"/>
  <c r="D32"/>
  <c r="C13" i="8"/>
  <c r="C17" i="19"/>
  <c r="C32" s="1"/>
  <c r="B13" i="8"/>
  <c r="B17" i="19"/>
  <c r="B32"/>
  <c r="E28" i="1"/>
  <c r="D28"/>
  <c r="C28"/>
  <c r="B28"/>
  <c r="E27"/>
  <c r="D27"/>
  <c r="C27"/>
  <c r="B27"/>
  <c r="E26"/>
  <c r="D26"/>
  <c r="C26"/>
  <c r="B26"/>
  <c r="F76" i="3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36" i="10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7"/>
  <c r="F35"/>
  <c r="C28"/>
  <c r="D28"/>
  <c r="E28"/>
  <c r="C27"/>
  <c r="D27"/>
  <c r="E27"/>
  <c r="B28"/>
  <c r="B27"/>
  <c r="E28" i="9"/>
  <c r="C28"/>
  <c r="D28"/>
  <c r="C27"/>
  <c r="D27"/>
  <c r="E27"/>
  <c r="B28"/>
  <c r="B27"/>
  <c r="C53" i="3"/>
  <c r="C51"/>
  <c r="D53"/>
  <c r="D51"/>
  <c r="E53"/>
  <c r="E51"/>
  <c r="F52"/>
  <c r="F53"/>
  <c r="F51"/>
  <c r="B53"/>
  <c r="B51"/>
  <c r="C28" i="8"/>
  <c r="D28"/>
  <c r="E28"/>
  <c r="C27"/>
  <c r="D27"/>
  <c r="E27"/>
  <c r="B28"/>
  <c r="B27"/>
  <c r="C28" i="7"/>
  <c r="D28"/>
  <c r="E28"/>
  <c r="C27"/>
  <c r="D27"/>
  <c r="E27"/>
  <c r="B28"/>
  <c r="B27"/>
  <c r="C28" i="6"/>
  <c r="D28"/>
  <c r="E28"/>
  <c r="C27"/>
  <c r="D27"/>
  <c r="E27"/>
  <c r="B28"/>
  <c r="E29"/>
  <c r="B27"/>
  <c r="C28" i="5"/>
  <c r="D28"/>
  <c r="E28"/>
  <c r="C27"/>
  <c r="D27"/>
  <c r="E27"/>
  <c r="B28"/>
  <c r="E29"/>
  <c r="B27"/>
  <c r="C28" i="4"/>
  <c r="D28"/>
  <c r="E28"/>
  <c r="C27"/>
  <c r="D27"/>
  <c r="E27"/>
  <c r="B28"/>
  <c r="B27"/>
  <c r="C28" i="3"/>
  <c r="D28"/>
  <c r="E28"/>
  <c r="C27"/>
  <c r="D27"/>
  <c r="E27"/>
  <c r="B28"/>
  <c r="B27"/>
  <c r="C17" i="2"/>
  <c r="C18"/>
  <c r="C19"/>
  <c r="C20"/>
  <c r="C21"/>
  <c r="C22"/>
  <c r="C23"/>
  <c r="C24"/>
  <c r="C25"/>
  <c r="C26"/>
  <c r="C27"/>
  <c r="C31" s="1"/>
  <c r="C28"/>
  <c r="C32"/>
  <c r="D17"/>
  <c r="D18"/>
  <c r="D30" s="1"/>
  <c r="D19"/>
  <c r="D20"/>
  <c r="D21"/>
  <c r="D22"/>
  <c r="D23"/>
  <c r="D24"/>
  <c r="D25"/>
  <c r="D26"/>
  <c r="D27"/>
  <c r="D28"/>
  <c r="E17"/>
  <c r="E30" s="1"/>
  <c r="E18"/>
  <c r="E19"/>
  <c r="E20"/>
  <c r="E21"/>
  <c r="E22"/>
  <c r="E23"/>
  <c r="E24"/>
  <c r="E25"/>
  <c r="E26"/>
  <c r="E27"/>
  <c r="E28"/>
  <c r="D31"/>
  <c r="B17"/>
  <c r="B18"/>
  <c r="B30" s="1"/>
  <c r="B19"/>
  <c r="B20"/>
  <c r="B21"/>
  <c r="B22"/>
  <c r="B23"/>
  <c r="B24"/>
  <c r="B25"/>
  <c r="B26"/>
  <c r="B27"/>
  <c r="B28"/>
  <c r="B31" s="1"/>
  <c r="F40" i="9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40" i="7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56" i="5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56" i="4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55"/>
  <c r="F55" i="5"/>
  <c r="F39" i="7"/>
  <c r="F39" i="9"/>
  <c r="F36"/>
  <c r="F36" i="7"/>
  <c r="F52" i="5"/>
  <c r="F52" i="4"/>
  <c r="C26" i="10"/>
  <c r="D26"/>
  <c r="E26"/>
  <c r="C26" i="9"/>
  <c r="D26"/>
  <c r="E26"/>
  <c r="C26" i="8"/>
  <c r="D26"/>
  <c r="E26"/>
  <c r="B26"/>
  <c r="C26" i="7"/>
  <c r="D26"/>
  <c r="E26"/>
  <c r="B26"/>
  <c r="C26" i="6"/>
  <c r="D26"/>
  <c r="E26"/>
  <c r="C26" i="5"/>
  <c r="D26"/>
  <c r="E26"/>
  <c r="B26"/>
  <c r="C26" i="4"/>
  <c r="D26"/>
  <c r="E26"/>
  <c r="B26"/>
  <c r="E26" i="3"/>
  <c r="D26"/>
  <c r="C26"/>
  <c r="C30" i="2"/>
  <c r="F37" i="9"/>
  <c r="F35"/>
  <c r="F37" i="7"/>
  <c r="F35"/>
  <c r="F53" i="6"/>
  <c r="F51"/>
  <c r="F53" i="5"/>
  <c r="F51"/>
  <c r="F53" i="4"/>
  <c r="F51"/>
  <c r="B53" i="5"/>
  <c r="B51"/>
  <c r="C53"/>
  <c r="C51"/>
  <c r="D53"/>
  <c r="D51"/>
  <c r="E53"/>
  <c r="E51"/>
  <c r="E77"/>
  <c r="B53" i="6"/>
  <c r="B51"/>
  <c r="C53"/>
  <c r="C51"/>
  <c r="D53"/>
  <c r="D51"/>
  <c r="E53"/>
  <c r="E51"/>
  <c r="B37" i="7"/>
  <c r="B35"/>
  <c r="C37"/>
  <c r="C35"/>
  <c r="D37"/>
  <c r="D35"/>
  <c r="E37"/>
  <c r="E35"/>
  <c r="E61"/>
  <c r="B37" i="10"/>
  <c r="C37"/>
  <c r="D37"/>
  <c r="E37"/>
  <c r="B35"/>
  <c r="C35"/>
  <c r="D35"/>
  <c r="E35"/>
  <c r="B37" i="9"/>
  <c r="C37"/>
  <c r="D37"/>
  <c r="E37"/>
  <c r="B35"/>
  <c r="C35"/>
  <c r="D35"/>
  <c r="E35"/>
  <c r="B37" i="8"/>
  <c r="J52" i="19"/>
  <c r="C37" i="8"/>
  <c r="K52" i="19"/>
  <c r="D37" i="8"/>
  <c r="L52" i="19"/>
  <c r="E37" i="8"/>
  <c r="M52" i="19"/>
  <c r="B35" i="8"/>
  <c r="J50" i="19"/>
  <c r="C35" i="8"/>
  <c r="K50" i="19"/>
  <c r="D35" i="8"/>
  <c r="L50" i="19"/>
  <c r="E35" i="8"/>
  <c r="M50" i="19"/>
  <c r="B53" i="4"/>
  <c r="C53"/>
  <c r="D53"/>
  <c r="E53"/>
  <c r="B51"/>
  <c r="C51"/>
  <c r="D51"/>
  <c r="E51"/>
  <c r="F54" i="5"/>
  <c r="B37" i="11"/>
  <c r="B35"/>
  <c r="C51" i="2"/>
  <c r="B54"/>
  <c r="B55"/>
  <c r="B52" s="1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51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37" i="11"/>
  <c r="D37"/>
  <c r="L52" i="2"/>
  <c r="E37" i="11"/>
  <c r="E35"/>
  <c r="K51" i="2"/>
  <c r="L51"/>
  <c r="M51"/>
  <c r="K52"/>
  <c r="M52"/>
  <c r="J51"/>
  <c r="J52"/>
  <c r="B28" i="11"/>
  <c r="C28"/>
  <c r="D28"/>
  <c r="E28"/>
  <c r="C27"/>
  <c r="D27"/>
  <c r="E27"/>
  <c r="B27"/>
  <c r="C26"/>
  <c r="D26"/>
  <c r="E26"/>
  <c r="B26"/>
  <c r="B26" i="3"/>
  <c r="D51" i="2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E51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B26" i="9"/>
  <c r="H57" i="2"/>
  <c r="B26" i="10"/>
  <c r="B26" i="6"/>
  <c r="F13" i="7"/>
  <c r="F14"/>
  <c r="F15"/>
  <c r="F16"/>
  <c r="F17"/>
  <c r="F18"/>
  <c r="F19"/>
  <c r="F20"/>
  <c r="F21"/>
  <c r="F22"/>
  <c r="F23"/>
  <c r="F24"/>
  <c r="E29"/>
  <c r="B22" i="17"/>
  <c r="B23"/>
  <c r="B24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1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22" i="15"/>
  <c r="B23"/>
  <c r="B24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1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22" i="16"/>
  <c r="B23"/>
  <c r="B24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1"/>
  <c r="N32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F13" i="10"/>
  <c r="F14"/>
  <c r="F15"/>
  <c r="F16"/>
  <c r="F17"/>
  <c r="F18"/>
  <c r="F19"/>
  <c r="F20"/>
  <c r="F21"/>
  <c r="F22"/>
  <c r="F23"/>
  <c r="F24"/>
  <c r="E29"/>
  <c r="F13" i="9"/>
  <c r="F14"/>
  <c r="F15"/>
  <c r="F16"/>
  <c r="F17"/>
  <c r="F18"/>
  <c r="F19"/>
  <c r="F20"/>
  <c r="F21"/>
  <c r="F22"/>
  <c r="F23"/>
  <c r="F24"/>
  <c r="F28"/>
  <c r="E29"/>
  <c r="E61"/>
  <c r="F13" i="11"/>
  <c r="F14"/>
  <c r="F15"/>
  <c r="F16"/>
  <c r="F17"/>
  <c r="F18"/>
  <c r="F19"/>
  <c r="F20"/>
  <c r="F21"/>
  <c r="F22"/>
  <c r="F23"/>
  <c r="F24"/>
  <c r="E29"/>
  <c r="B22" i="14"/>
  <c r="B23"/>
  <c r="B24"/>
  <c r="B32"/>
  <c r="B30"/>
  <c r="C32"/>
  <c r="C30"/>
  <c r="D32"/>
  <c r="D30"/>
  <c r="E32"/>
  <c r="E30"/>
  <c r="F32"/>
  <c r="F30"/>
  <c r="G32"/>
  <c r="G30"/>
  <c r="H32"/>
  <c r="H30"/>
  <c r="I32"/>
  <c r="I30"/>
  <c r="J32"/>
  <c r="J30"/>
  <c r="K32"/>
  <c r="K30"/>
  <c r="L32"/>
  <c r="L30"/>
  <c r="M32"/>
  <c r="M30"/>
  <c r="N31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B13" i="13"/>
  <c r="C13"/>
  <c r="D13"/>
  <c r="E13"/>
  <c r="B14"/>
  <c r="C14"/>
  <c r="D14"/>
  <c r="E14"/>
  <c r="F14"/>
  <c r="B15"/>
  <c r="C15"/>
  <c r="D15"/>
  <c r="E15"/>
  <c r="B16"/>
  <c r="C16"/>
  <c r="D16"/>
  <c r="E16"/>
  <c r="B17"/>
  <c r="C17"/>
  <c r="D17"/>
  <c r="E17"/>
  <c r="B18"/>
  <c r="C18"/>
  <c r="F18" s="1"/>
  <c r="D18"/>
  <c r="E18"/>
  <c r="B19"/>
  <c r="C19"/>
  <c r="D19"/>
  <c r="E19"/>
  <c r="B20"/>
  <c r="C20"/>
  <c r="D20"/>
  <c r="E20"/>
  <c r="B21"/>
  <c r="C21"/>
  <c r="D21"/>
  <c r="E21"/>
  <c r="B22"/>
  <c r="C22"/>
  <c r="D22"/>
  <c r="E22"/>
  <c r="F22"/>
  <c r="B23"/>
  <c r="C23"/>
  <c r="D23"/>
  <c r="E23"/>
  <c r="B24"/>
  <c r="C24"/>
  <c r="D24"/>
  <c r="E24"/>
  <c r="B36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C36"/>
  <c r="C39"/>
  <c r="C40"/>
  <c r="C41"/>
  <c r="C42"/>
  <c r="C43"/>
  <c r="C44"/>
  <c r="C45"/>
  <c r="C46"/>
  <c r="C47"/>
  <c r="C48"/>
  <c r="C49"/>
  <c r="C50"/>
  <c r="C37" s="1"/>
  <c r="C51"/>
  <c r="C52"/>
  <c r="C53"/>
  <c r="C54"/>
  <c r="C55"/>
  <c r="C56"/>
  <c r="C57"/>
  <c r="C58"/>
  <c r="C59"/>
  <c r="C60"/>
  <c r="D36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E36"/>
  <c r="E39"/>
  <c r="E40"/>
  <c r="E41"/>
  <c r="E42"/>
  <c r="E43"/>
  <c r="E44"/>
  <c r="E45"/>
  <c r="E46"/>
  <c r="E47"/>
  <c r="E48"/>
  <c r="E49"/>
  <c r="E50"/>
  <c r="E51"/>
  <c r="E52"/>
  <c r="E37" s="1"/>
  <c r="E35" s="1"/>
  <c r="E53"/>
  <c r="E54"/>
  <c r="E55"/>
  <c r="E56"/>
  <c r="E57"/>
  <c r="E58"/>
  <c r="E59"/>
  <c r="E60"/>
  <c r="F13" i="1"/>
  <c r="F14"/>
  <c r="F15"/>
  <c r="F16"/>
  <c r="F17"/>
  <c r="F18"/>
  <c r="F19"/>
  <c r="F20"/>
  <c r="F21"/>
  <c r="F22"/>
  <c r="F23"/>
  <c r="F24"/>
  <c r="B37"/>
  <c r="B35"/>
  <c r="C37"/>
  <c r="C35"/>
  <c r="D37"/>
  <c r="D35"/>
  <c r="E37"/>
  <c r="E35"/>
  <c r="F17" i="2"/>
  <c r="F18"/>
  <c r="F19"/>
  <c r="F20"/>
  <c r="F21"/>
  <c r="F22"/>
  <c r="F23"/>
  <c r="F24"/>
  <c r="F25"/>
  <c r="F26"/>
  <c r="F27"/>
  <c r="F28"/>
  <c r="I51"/>
  <c r="I54"/>
  <c r="I55"/>
  <c r="I56"/>
  <c r="I57"/>
  <c r="I58"/>
  <c r="I59"/>
  <c r="I60"/>
  <c r="I61"/>
  <c r="I62"/>
  <c r="I63"/>
  <c r="I64"/>
  <c r="I65"/>
  <c r="I66"/>
  <c r="I67"/>
  <c r="I68"/>
  <c r="I70"/>
  <c r="I72"/>
  <c r="I74"/>
  <c r="F13" i="5"/>
  <c r="F14"/>
  <c r="F15"/>
  <c r="F16"/>
  <c r="F17"/>
  <c r="F18"/>
  <c r="F19"/>
  <c r="F20"/>
  <c r="F21"/>
  <c r="F22"/>
  <c r="F23"/>
  <c r="F24"/>
  <c r="F13" i="8"/>
  <c r="F14"/>
  <c r="F15"/>
  <c r="F16"/>
  <c r="F17"/>
  <c r="F18"/>
  <c r="F19"/>
  <c r="F20"/>
  <c r="F21"/>
  <c r="F22"/>
  <c r="F23"/>
  <c r="F24"/>
  <c r="E29"/>
  <c r="F13" i="3"/>
  <c r="F14"/>
  <c r="F15"/>
  <c r="F16"/>
  <c r="F17"/>
  <c r="F18"/>
  <c r="F19"/>
  <c r="F20"/>
  <c r="F21"/>
  <c r="F22"/>
  <c r="F23"/>
  <c r="F24"/>
  <c r="E29"/>
  <c r="F13" i="6"/>
  <c r="F14"/>
  <c r="F15"/>
  <c r="F16"/>
  <c r="F17"/>
  <c r="F18"/>
  <c r="F19"/>
  <c r="F20"/>
  <c r="F21"/>
  <c r="F22"/>
  <c r="F23"/>
  <c r="F24"/>
  <c r="F13" i="4"/>
  <c r="F14"/>
  <c r="F15"/>
  <c r="F16"/>
  <c r="F17"/>
  <c r="F18"/>
  <c r="F19"/>
  <c r="F20"/>
  <c r="F21"/>
  <c r="F22"/>
  <c r="F23"/>
  <c r="F24"/>
  <c r="E29"/>
  <c r="F23" i="13"/>
  <c r="F19"/>
  <c r="F15"/>
  <c r="F21"/>
  <c r="F17"/>
  <c r="F13"/>
  <c r="E77" i="4"/>
  <c r="E61" i="10"/>
  <c r="N30" i="17"/>
  <c r="E61" i="8"/>
  <c r="N30" i="16"/>
  <c r="J50" i="2"/>
  <c r="E77" i="6"/>
  <c r="K50" i="2"/>
  <c r="E77" i="3"/>
  <c r="M50" i="2"/>
  <c r="N30" i="14"/>
  <c r="N30" i="15"/>
  <c r="L50" i="2"/>
  <c r="N32" i="14"/>
  <c r="N32" i="15"/>
  <c r="I75" i="2"/>
  <c r="I73"/>
  <c r="I71"/>
  <c r="I69"/>
  <c r="E52"/>
  <c r="E50" s="1"/>
  <c r="D52"/>
  <c r="D50" s="1"/>
  <c r="C52"/>
  <c r="C50" s="1"/>
  <c r="D32"/>
  <c r="B32"/>
  <c r="E31"/>
  <c r="E32"/>
  <c r="B37" i="13"/>
  <c r="B35" s="1"/>
  <c r="F20"/>
  <c r="D37"/>
  <c r="D35"/>
  <c r="F24"/>
  <c r="F16"/>
  <c r="B52" i="19"/>
  <c r="I57"/>
  <c r="I58"/>
  <c r="I59"/>
  <c r="I61"/>
  <c r="I62"/>
  <c r="I63"/>
  <c r="I64"/>
  <c r="I65"/>
  <c r="I66"/>
  <c r="I67"/>
  <c r="I68"/>
  <c r="I69"/>
  <c r="I70"/>
  <c r="I71"/>
  <c r="I72"/>
  <c r="I73"/>
  <c r="I74"/>
  <c r="I75"/>
  <c r="N50"/>
  <c r="F18"/>
  <c r="F19"/>
  <c r="F20"/>
  <c r="F21"/>
  <c r="F22"/>
  <c r="F23"/>
  <c r="F24"/>
  <c r="F26"/>
  <c r="F27"/>
  <c r="F28"/>
  <c r="I32" i="2"/>
  <c r="F40" i="8"/>
  <c r="F37"/>
  <c r="F35"/>
  <c r="F42"/>
  <c r="F44"/>
  <c r="F46"/>
  <c r="F48"/>
  <c r="F50"/>
  <c r="F52"/>
  <c r="F54"/>
  <c r="F56"/>
  <c r="F58"/>
  <c r="F60"/>
  <c r="C51" i="19"/>
  <c r="E51"/>
  <c r="E50" s="1"/>
  <c r="K51"/>
  <c r="C54"/>
  <c r="C55"/>
  <c r="I55"/>
  <c r="C56"/>
  <c r="I56"/>
  <c r="E34" i="2"/>
  <c r="E36"/>
  <c r="F45" i="8"/>
  <c r="F47"/>
  <c r="F49"/>
  <c r="F51"/>
  <c r="F53"/>
  <c r="F55"/>
  <c r="F57"/>
  <c r="F59"/>
  <c r="B51" i="19"/>
  <c r="D51"/>
  <c r="D50" s="1"/>
  <c r="C60"/>
  <c r="I60" s="1"/>
  <c r="C30"/>
  <c r="E30"/>
  <c r="F17"/>
  <c r="F25"/>
  <c r="B30"/>
  <c r="D30"/>
  <c r="I51"/>
  <c r="B50"/>
  <c r="C52"/>
  <c r="I52" s="1"/>
  <c r="I54"/>
  <c r="C27" i="13"/>
  <c r="B27"/>
  <c r="E27"/>
  <c r="D27"/>
  <c r="C50" i="19"/>
  <c r="I50" l="1"/>
  <c r="E76"/>
  <c r="B50" i="2"/>
  <c r="I52"/>
  <c r="E34" i="19"/>
  <c r="E36" s="1"/>
  <c r="I32"/>
  <c r="C35" i="13"/>
  <c r="E26"/>
  <c r="D26"/>
  <c r="C26"/>
  <c r="B26"/>
  <c r="E28"/>
  <c r="D28"/>
  <c r="C28"/>
  <c r="B28"/>
  <c r="E76" i="2" l="1"/>
  <c r="I50"/>
</calcChain>
</file>

<file path=xl/sharedStrings.xml><?xml version="1.0" encoding="utf-8"?>
<sst xmlns="http://schemas.openxmlformats.org/spreadsheetml/2006/main" count="1181" uniqueCount="113">
  <si>
    <t>FORMULARZ SPRAWOZDAWCZY DLA SZKÓŁ</t>
  </si>
  <si>
    <t>Informacja o strukturze zatrudnienia oraz faktycznych wydatkach na wynagrodzenia nauczycieli do przeprowadzenia analizy, o której mowa w art. 30a ust. 1 ustawy Karta Nauczyciela</t>
  </si>
  <si>
    <t>Nazwa i adres szkoły:</t>
  </si>
  <si>
    <t>REGON:</t>
  </si>
  <si>
    <t>1. Średnioroczna struktura zatrudnienia:</t>
  </si>
  <si>
    <t>na rok:</t>
  </si>
  <si>
    <r>
      <t xml:space="preserve">Jeśli którykolwiek z wierszy z nazwą miesiąca jest </t>
    </r>
    <r>
      <rPr>
        <b/>
        <u/>
        <sz val="9"/>
        <rFont val="Arial"/>
        <family val="2"/>
        <charset val="238"/>
      </rPr>
      <t>oznaczony czerwonym tłem</t>
    </r>
    <r>
      <rPr>
        <sz val="9"/>
        <rFont val="Arial"/>
        <family val="2"/>
        <charset val="238"/>
      </rPr>
      <t xml:space="preserve"> to KONIECZNIE należy POPRAWIĆ tabele "Struktura zatrudnienia" dla danej grupy awansu. 
</t>
    </r>
    <r>
      <rPr>
        <b/>
        <sz val="9"/>
        <rFont val="Arial"/>
        <family val="2"/>
        <charset val="238"/>
      </rPr>
      <t xml:space="preserve">Wiersz oznaczony czerwonym tłem nie będzie brany do wyliczenia średnich.
</t>
    </r>
    <r>
      <rPr>
        <sz val="9"/>
        <rFont val="Arial"/>
        <family val="2"/>
        <charset val="238"/>
      </rPr>
      <t>Średnie są liczone tylko wierszy w których wypełniono WSZYSTKIE komórki (miesiące oznaczone zielonym tłem). Należy zachować ciągłość danych począwszy od stycznia do ostatniego miesiąca objętego analizą.</t>
    </r>
  </si>
  <si>
    <t>miesiąc</t>
  </si>
  <si>
    <t>Liczba etatów</t>
  </si>
  <si>
    <t>Stopień awansu zawodowego</t>
  </si>
  <si>
    <t>nauczyciel stażysta</t>
  </si>
  <si>
    <t>nauczyciel kontraktowy</t>
  </si>
  <si>
    <t>nauczyciel mianowany</t>
  </si>
  <si>
    <t>nauczyciel dyplomowany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</si>
  <si>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</si>
  <si>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</si>
  <si>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</si>
  <si>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</si>
  <si>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</si>
  <si>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</si>
  <si>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</si>
  <si>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</si>
  <si>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</si>
  <si>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</si>
  <si>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</si>
  <si>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</si>
  <si>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(styczeń-sierpień)</t>
  </si>
  <si>
    <t>średnia (wrzesień-grudzień)</t>
  </si>
  <si>
    <t>średnioroczna</t>
  </si>
  <si>
    <t>2. Faktyczne wydatki poniesione na wynagrodzenia (wszystkich nauczycieli w danym stopniu awansu):</t>
  </si>
  <si>
    <t>Wydatki poniesione na wynagrodzenia</t>
  </si>
  <si>
    <t>Razem poniesione wydatki na wynagrodzenia</t>
  </si>
  <si>
    <t>Wynagrodzenie zasadnicze</t>
  </si>
  <si>
    <t>Pozostałe składniki wynagrodzeń z art. 30 ust.  1 (razem)</t>
  </si>
  <si>
    <t>w tym:</t>
  </si>
  <si>
    <t>Dodatek za wysługę lat</t>
  </si>
  <si>
    <t>Dodatek funkcyjny wynikający z pełnienia funkcji kierowniczej</t>
  </si>
  <si>
    <t>dodatek opiekuna stażu</t>
  </si>
  <si>
    <t>dodatek wychowawcy klasy</t>
  </si>
  <si>
    <t>dodatek nauczyciela doradcy metodycznego</t>
  </si>
  <si>
    <t>dodatek nauczyciela konsultanta</t>
  </si>
  <si>
    <t>Dodatek za warunki pracy</t>
  </si>
  <si>
    <t>Dodatek za uciążliwość pracy</t>
  </si>
  <si>
    <t>Dodatkowe wynagrodzenie za pracę nocną</t>
  </si>
  <si>
    <t>Dodatek motywacyjny</t>
  </si>
  <si>
    <t>Dodatek służbowy</t>
  </si>
  <si>
    <t>Dodatek specjalistyczny/specjalny</t>
  </si>
  <si>
    <t>Dodatek z tytułu posiadania stopnia służbowego</t>
  </si>
  <si>
    <t>Dodatek zadaniowy</t>
  </si>
  <si>
    <t>Nagroda jubileuszowa</t>
  </si>
  <si>
    <t>Nagroda ze specjalnego funduszu nagród</t>
  </si>
  <si>
    <t>Zasiłek na zagospodarowanie</t>
  </si>
  <si>
    <t>Wysokość odprawy emerytalnej i rentowej</t>
  </si>
  <si>
    <t>Odprawa z tytułu rozwiązania stosunku pracy, o których mowa w art.20 ust.2 i art.28 KN</t>
  </si>
  <si>
    <t>inne dodatki wynikające z regulaminu wynagradzania nauczycieli dot. warunków pracy</t>
  </si>
  <si>
    <t>Wynagrodzenia za godziny ponadwymiarowe i godziny doraźnych zastępstw</t>
  </si>
  <si>
    <t>Dodatkowe wynagrodzenie roczne</t>
  </si>
  <si>
    <t>…………………………..</t>
  </si>
  <si>
    <t>……………………..</t>
  </si>
  <si>
    <t>data sporządzenia</t>
  </si>
  <si>
    <t>kierownik jednostki</t>
  </si>
  <si>
    <t xml:space="preserve">Zbiorczo Jednostki oświatowe </t>
  </si>
  <si>
    <t>R-m etety</t>
  </si>
  <si>
    <t>R-m wydatki</t>
  </si>
  <si>
    <t>Zbiorczo jednostki</t>
  </si>
  <si>
    <t xml:space="preserve">ZSO Kowary </t>
  </si>
  <si>
    <t>Zespół Szkół Technicznych i Licealnych, ul. Świerczewskiego 21, 58-573 Piechowice</t>
  </si>
  <si>
    <t>000037730</t>
  </si>
  <si>
    <t>Zespół Placówek Resocjalizacyjno – Wychowawczych w Szklarskiej Porębie</t>
  </si>
  <si>
    <t>020338628</t>
  </si>
  <si>
    <t>Zespół Szkół Specjalnych w Miłkowie</t>
  </si>
  <si>
    <t>Dom Wczasów Dziecięcych i Promocji Zdrowia w Szklarskiej Porębie</t>
  </si>
  <si>
    <t>231084050</t>
  </si>
  <si>
    <t>Zespół Szkół Ogólnokształcących i Mistrzostwa Sportowego w Szklarskiej Porębie</t>
  </si>
  <si>
    <t>PUBLICZNA PORADNIA PSYCHOLOGICZNO-PEDAGOGICZNA                                                                                       58-530 Kowary, ul. Zamkowa 5</t>
  </si>
  <si>
    <t>230891848</t>
  </si>
  <si>
    <t>nauczyciele stażyści</t>
  </si>
  <si>
    <r>
      <t xml:space="preserve">Warunkiem koniecznym jest wypełnienie pół dotyczacych struktury zatrudnienia </t>
    </r>
    <r>
      <rPr>
        <b/>
        <u/>
        <sz val="9"/>
        <rFont val="Arial"/>
        <family val="2"/>
        <charset val="238"/>
      </rPr>
      <t>po kolei</t>
    </r>
    <r>
      <rPr>
        <sz val="9"/>
        <rFont val="Arial"/>
        <family val="2"/>
        <charset val="238"/>
      </rPr>
      <t xml:space="preserve"> od stycznia.Musi być zachowana ciągłość Jeśli w danym miesiącu nie jest nikt zatrudniony należy wpisać </t>
    </r>
    <r>
      <rPr>
        <b/>
        <sz val="9"/>
        <rFont val="Arial"/>
        <family val="2"/>
        <charset val="238"/>
      </rPr>
      <t>0</t>
    </r>
  </si>
  <si>
    <t>2. Faktyczne wydatki poniesione na wynagrodzenia dla nauczycieli stażystów:</t>
  </si>
  <si>
    <t>miesiące</t>
  </si>
  <si>
    <t>Razem</t>
  </si>
  <si>
    <t>nauczyciele kontraktowi</t>
  </si>
  <si>
    <t>2. Faktyczne wydatki poniesione na wynagrodzenia dla nauczycieli kontraktowych:</t>
  </si>
  <si>
    <t>nauczyciele mianowani</t>
  </si>
  <si>
    <t>2. Faktyczne wydatki poniesione na wynagrodzenia dla nauczycieli mianowanych:</t>
  </si>
  <si>
    <t>FORMULARZ SPRAWOZDAWCZY DLA SZKOŁY</t>
  </si>
  <si>
    <t>nauczyciele dyplomowani</t>
  </si>
  <si>
    <t>2. Faktyczne wydatki poniesione na wynagrodzenia dla nauczycieli dyplomowanych:</t>
  </si>
  <si>
    <t>Publiczna Poradnia Psychologiczno – Pedagogiczna w Szklarskiej Porębie,                                              58-580 Szklarska Poręba, ul. Jedności Narodowej 11</t>
  </si>
  <si>
    <t>R-m</t>
  </si>
  <si>
    <r>
      <t>Uwagi : W wierszu o treści "</t>
    </r>
    <r>
      <rPr>
        <b/>
        <sz val="9"/>
        <rFont val="Arial"/>
        <family val="2"/>
        <charset val="238"/>
      </rPr>
      <t>Dodatek z tytułu posiadania stopnia służbowego"</t>
    </r>
    <r>
      <rPr>
        <sz val="9"/>
        <rFont val="Arial"/>
        <family val="2"/>
        <charset val="238"/>
      </rPr>
      <t xml:space="preserve"> wykazano wynagrodzenia za czas choroby wypłacane przez pracodawcę </t>
    </r>
  </si>
  <si>
    <t>nie ujmowane są etaty pedag. wynikające z kodeksu</t>
  </si>
  <si>
    <t>UWAGI</t>
  </si>
  <si>
    <t xml:space="preserve">1) W pozycji "dodatek z tytułu posiadania stopnia służbowego" znajdują się wynagrodzenia za czas nieobecności w </t>
  </si>
  <si>
    <t>czasie której pracownikzachowuje prawo do wynagrodzenia i wynagrodzenia za czas zwolnienia  chorobowego</t>
  </si>
  <si>
    <t>płatnego przez płatnika składek.</t>
  </si>
  <si>
    <t xml:space="preserve">2) Do pozycji "wynagrodzenia za godziny ponadwymiarowe i godziny doraźnych zastępstw" dodano wynagrodzenie </t>
  </si>
  <si>
    <t>za urlop wypoczynkowy.</t>
  </si>
  <si>
    <t>Dom Dziecka Szklarska Poręba</t>
  </si>
  <si>
    <t>sprawdzenie:</t>
  </si>
  <si>
    <t>04.11.2014</t>
  </si>
  <si>
    <t>09.01.2015</t>
  </si>
  <si>
    <t>Załącznik nr 2</t>
  </si>
  <si>
    <t>Do uchwały Nr</t>
  </si>
  <si>
    <t>Zarządu Powiatu Jeleniogórskiego</t>
  </si>
  <si>
    <t xml:space="preserve">z dnia </t>
  </si>
  <si>
    <t>Informacja o strukturze zatrudnienia oraz faktycznych wydatkach na wynagrodzenia nauczycieli szkół i placówek prowadzonych przez Powiat Jeleniogórski do przeprowadzenia analizy, o której mowa w art. 30a ust. 1 ustawy Karta Nauczyciela</t>
  </si>
  <si>
    <t>Łącznie średniomiesieczne etaty</t>
  </si>
  <si>
    <t>Łącznie pozostałe składniki wynagrodzeń, o których mowa w art. 30 ust.  1  KN</t>
  </si>
  <si>
    <t>Łącznie średniomiesięczne etaty</t>
  </si>
  <si>
    <t>2. Faktyczne wydatki poniesione na wynagrodzenia (wszystkich nauczycieli        w danym stopniu awansu):</t>
  </si>
  <si>
    <t>do uchwały Nr 5/11/15</t>
  </si>
  <si>
    <t>z dnia 19 stycznia 2015 r</t>
  </si>
</sst>
</file>

<file path=xl/styles.xml><?xml version="1.0" encoding="utf-8"?>
<styleSheet xmlns="http://schemas.openxmlformats.org/spreadsheetml/2006/main">
  <numFmts count="1">
    <numFmt numFmtId="164" formatCode="d/mm/yyyy"/>
  </numFmts>
  <fonts count="38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b/>
      <sz val="10"/>
      <name val="Arial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u/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10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2" fillId="0" borderId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4" fillId="23" borderId="9" applyNumberFormat="0" applyAlignment="0" applyProtection="0"/>
    <xf numFmtId="0" fontId="19" fillId="3" borderId="0" applyNumberFormat="0" applyBorder="0" applyAlignment="0" applyProtection="0"/>
  </cellStyleXfs>
  <cellXfs count="267">
    <xf numFmtId="0" fontId="0" fillId="0" borderId="0" xfId="0"/>
    <xf numFmtId="0" fontId="20" fillId="0" borderId="0" xfId="0" applyFont="1" applyProtection="1">
      <protection hidden="1"/>
    </xf>
    <xf numFmtId="0" fontId="21" fillId="0" borderId="0" xfId="0" applyFont="1" applyAlignment="1">
      <alignment horizontal="right"/>
    </xf>
    <xf numFmtId="0" fontId="20" fillId="0" borderId="0" xfId="0" applyFont="1"/>
    <xf numFmtId="0" fontId="0" fillId="0" borderId="0" xfId="0" applyFont="1" applyProtection="1">
      <protection hidden="1"/>
    </xf>
    <xf numFmtId="0" fontId="0" fillId="0" borderId="0" xfId="0" applyProtection="1"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wrapText="1"/>
    </xf>
    <xf numFmtId="0" fontId="23" fillId="0" borderId="0" xfId="0" applyFont="1" applyProtection="1">
      <protection hidden="1"/>
    </xf>
    <xf numFmtId="0" fontId="0" fillId="0" borderId="0" xfId="0" applyFont="1" applyBorder="1" applyAlignment="1" applyProtection="1">
      <alignment horizontal="right"/>
      <protection hidden="1"/>
    </xf>
    <xf numFmtId="0" fontId="0" fillId="8" borderId="10" xfId="0" applyFont="1" applyFill="1" applyBorder="1" applyProtection="1">
      <protection locked="0"/>
    </xf>
    <xf numFmtId="0" fontId="24" fillId="0" borderId="11" xfId="0" applyFont="1" applyBorder="1" applyAlignment="1" applyProtection="1">
      <alignment horizontal="center" wrapText="1"/>
      <protection hidden="1"/>
    </xf>
    <xf numFmtId="0" fontId="24" fillId="0" borderId="12" xfId="0" applyFont="1" applyBorder="1" applyAlignment="1" applyProtection="1">
      <alignment horizontal="center" wrapText="1"/>
      <protection hidden="1"/>
    </xf>
    <xf numFmtId="0" fontId="24" fillId="0" borderId="13" xfId="0" applyFont="1" applyBorder="1" applyAlignment="1" applyProtection="1">
      <alignment horizontal="center" wrapText="1"/>
      <protection hidden="1"/>
    </xf>
    <xf numFmtId="0" fontId="0" fillId="0" borderId="14" xfId="0" applyFont="1" applyBorder="1" applyProtection="1">
      <protection hidden="1"/>
    </xf>
    <xf numFmtId="4" fontId="0" fillId="0" borderId="15" xfId="0" applyNumberFormat="1" applyFont="1" applyBorder="1" applyProtection="1">
      <protection hidden="1"/>
    </xf>
    <xf numFmtId="4" fontId="0" fillId="0" borderId="16" xfId="0" applyNumberFormat="1" applyFont="1" applyBorder="1" applyProtection="1">
      <protection hidden="1"/>
    </xf>
    <xf numFmtId="4" fontId="0" fillId="0" borderId="17" xfId="0" applyNumberFormat="1" applyFont="1" applyBorder="1" applyProtection="1">
      <protection hidden="1"/>
    </xf>
    <xf numFmtId="0" fontId="27" fillId="0" borderId="0" xfId="0" applyFont="1"/>
    <xf numFmtId="0" fontId="0" fillId="0" borderId="18" xfId="0" applyFont="1" applyBorder="1" applyProtection="1">
      <protection hidden="1"/>
    </xf>
    <xf numFmtId="4" fontId="0" fillId="0" borderId="19" xfId="0" applyNumberFormat="1" applyFont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4" fontId="0" fillId="0" borderId="20" xfId="0" applyNumberFormat="1" applyFont="1" applyBorder="1" applyProtection="1">
      <protection hidden="1"/>
    </xf>
    <xf numFmtId="0" fontId="0" fillId="0" borderId="21" xfId="0" applyFont="1" applyBorder="1" applyProtection="1">
      <protection hidden="1"/>
    </xf>
    <xf numFmtId="4" fontId="0" fillId="0" borderId="22" xfId="0" applyNumberFormat="1" applyFont="1" applyBorder="1" applyProtection="1">
      <protection hidden="1"/>
    </xf>
    <xf numFmtId="4" fontId="0" fillId="0" borderId="23" xfId="0" applyNumberFormat="1" applyFont="1" applyBorder="1" applyProtection="1">
      <protection hidden="1"/>
    </xf>
    <xf numFmtId="4" fontId="0" fillId="0" borderId="24" xfId="0" applyNumberFormat="1" applyFont="1" applyBorder="1" applyProtection="1">
      <protection hidden="1"/>
    </xf>
    <xf numFmtId="0" fontId="0" fillId="0" borderId="25" xfId="0" applyBorder="1"/>
    <xf numFmtId="4" fontId="0" fillId="0" borderId="25" xfId="0" applyNumberFormat="1" applyFont="1" applyBorder="1" applyProtection="1">
      <protection hidden="1"/>
    </xf>
    <xf numFmtId="0" fontId="4" fillId="0" borderId="14" xfId="0" applyFont="1" applyBorder="1" applyProtection="1">
      <protection hidden="1"/>
    </xf>
    <xf numFmtId="4" fontId="0" fillId="0" borderId="15" xfId="0" applyNumberFormat="1" applyFont="1" applyBorder="1" applyAlignment="1" applyProtection="1">
      <alignment horizontal="center" vertical="center" wrapText="1"/>
      <protection hidden="1"/>
    </xf>
    <xf numFmtId="4" fontId="0" fillId="0" borderId="16" xfId="0" applyNumberFormat="1" applyFont="1" applyBorder="1" applyAlignment="1" applyProtection="1">
      <alignment horizontal="center" vertical="center" wrapText="1"/>
      <protection hidden="1"/>
    </xf>
    <xf numFmtId="4" fontId="0" fillId="0" borderId="17" xfId="0" applyNumberFormat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8" xfId="0" applyFont="1" applyBorder="1" applyProtection="1">
      <protection hidden="1"/>
    </xf>
    <xf numFmtId="4" fontId="0" fillId="0" borderId="19" xfId="0" applyNumberFormat="1" applyFont="1" applyBorder="1" applyAlignment="1" applyProtection="1">
      <alignment horizontal="center" vertical="center" wrapText="1"/>
      <protection hidden="1"/>
    </xf>
    <xf numFmtId="4" fontId="0" fillId="0" borderId="10" xfId="0" applyNumberFormat="1" applyFont="1" applyBorder="1" applyAlignment="1" applyProtection="1">
      <alignment horizontal="center" vertical="center" wrapText="1"/>
      <protection hidden="1"/>
    </xf>
    <xf numFmtId="4" fontId="0" fillId="0" borderId="20" xfId="0" applyNumberFormat="1" applyFont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Protection="1">
      <protection hidden="1"/>
    </xf>
    <xf numFmtId="4" fontId="4" fillId="0" borderId="22" xfId="0" applyNumberFormat="1" applyFont="1" applyBorder="1" applyAlignment="1" applyProtection="1">
      <alignment horizontal="center" vertical="center" wrapText="1"/>
      <protection hidden="1"/>
    </xf>
    <xf numFmtId="4" fontId="4" fillId="0" borderId="23" xfId="0" applyNumberFormat="1" applyFont="1" applyBorder="1" applyAlignment="1" applyProtection="1">
      <alignment horizontal="center" vertical="center" wrapText="1"/>
      <protection hidden="1"/>
    </xf>
    <xf numFmtId="4" fontId="4" fillId="0" borderId="24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Fill="1" applyBorder="1"/>
    <xf numFmtId="0" fontId="4" fillId="0" borderId="0" xfId="0" applyFont="1" applyAlignment="1">
      <alignment horizontal="left" vertical="center" wrapText="1"/>
    </xf>
    <xf numFmtId="0" fontId="24" fillId="0" borderId="22" xfId="0" applyFont="1" applyBorder="1" applyAlignment="1" applyProtection="1">
      <alignment horizontal="center" wrapText="1"/>
      <protection hidden="1"/>
    </xf>
    <xf numFmtId="0" fontId="24" fillId="0" borderId="23" xfId="0" applyFont="1" applyBorder="1" applyAlignment="1" applyProtection="1">
      <alignment horizontal="center" wrapText="1"/>
      <protection hidden="1"/>
    </xf>
    <xf numFmtId="0" fontId="24" fillId="0" borderId="24" xfId="0" applyFont="1" applyBorder="1" applyAlignment="1" applyProtection="1">
      <alignment horizontal="center" wrapText="1"/>
      <protection hidden="1"/>
    </xf>
    <xf numFmtId="0" fontId="4" fillId="7" borderId="14" xfId="0" applyFont="1" applyFill="1" applyBorder="1" applyAlignment="1" applyProtection="1">
      <alignment horizontal="left" vertical="center" wrapText="1"/>
      <protection hidden="1"/>
    </xf>
    <xf numFmtId="4" fontId="4" fillId="7" borderId="15" xfId="0" applyNumberFormat="1" applyFont="1" applyFill="1" applyBorder="1" applyAlignment="1" applyProtection="1">
      <alignment horizontal="right" vertical="center"/>
      <protection hidden="1"/>
    </xf>
    <xf numFmtId="0" fontId="28" fillId="0" borderId="18" xfId="0" applyFont="1" applyBorder="1" applyAlignment="1" applyProtection="1">
      <alignment vertical="center"/>
      <protection hidden="1"/>
    </xf>
    <xf numFmtId="4" fontId="4" fillId="0" borderId="19" xfId="0" applyNumberFormat="1" applyFont="1" applyBorder="1" applyAlignment="1" applyProtection="1">
      <alignment vertical="center"/>
      <protection hidden="1"/>
    </xf>
    <xf numFmtId="4" fontId="4" fillId="0" borderId="10" xfId="0" applyNumberFormat="1" applyFont="1" applyBorder="1" applyAlignment="1" applyProtection="1">
      <alignment vertical="center"/>
      <protection hidden="1"/>
    </xf>
    <xf numFmtId="4" fontId="4" fillId="0" borderId="20" xfId="0" applyNumberFormat="1" applyFont="1" applyBorder="1" applyAlignment="1" applyProtection="1">
      <alignment vertical="center"/>
      <protection hidden="1"/>
    </xf>
    <xf numFmtId="4" fontId="0" fillId="0" borderId="0" xfId="0" applyNumberFormat="1"/>
    <xf numFmtId="0" fontId="28" fillId="0" borderId="21" xfId="0" applyFont="1" applyBorder="1" applyAlignment="1" applyProtection="1">
      <alignment vertical="center" wrapText="1"/>
      <protection hidden="1"/>
    </xf>
    <xf numFmtId="4" fontId="4" fillId="0" borderId="22" xfId="0" applyNumberFormat="1" applyFont="1" applyBorder="1" applyAlignment="1" applyProtection="1">
      <alignment vertical="center"/>
      <protection hidden="1"/>
    </xf>
    <xf numFmtId="0" fontId="29" fillId="24" borderId="26" xfId="0" applyFont="1" applyFill="1" applyBorder="1" applyAlignment="1" applyProtection="1">
      <alignment horizontal="left" vertical="center" wrapText="1"/>
      <protection hidden="1"/>
    </xf>
    <xf numFmtId="4" fontId="0" fillId="0" borderId="27" xfId="0" applyNumberFormat="1" applyBorder="1" applyAlignment="1" applyProtection="1">
      <alignment vertical="center"/>
      <protection hidden="1"/>
    </xf>
    <xf numFmtId="4" fontId="0" fillId="0" borderId="28" xfId="0" applyNumberFormat="1" applyBorder="1" applyAlignment="1" applyProtection="1">
      <alignment vertical="center"/>
      <protection hidden="1"/>
    </xf>
    <xf numFmtId="4" fontId="0" fillId="0" borderId="29" xfId="0" applyNumberFormat="1" applyBorder="1" applyAlignment="1" applyProtection="1">
      <alignment vertical="center"/>
      <protection hidden="1"/>
    </xf>
    <xf numFmtId="0" fontId="29" fillId="24" borderId="18" xfId="0" applyFont="1" applyFill="1" applyBorder="1" applyAlignment="1" applyProtection="1">
      <alignment horizontal="left" vertical="center" wrapText="1"/>
      <protection hidden="1"/>
    </xf>
    <xf numFmtId="4" fontId="0" fillId="0" borderId="19" xfId="0" applyNumberFormat="1" applyBorder="1" applyAlignment="1" applyProtection="1">
      <alignment vertical="center"/>
      <protection hidden="1"/>
    </xf>
    <xf numFmtId="0" fontId="29" fillId="24" borderId="21" xfId="0" applyFont="1" applyFill="1" applyBorder="1" applyAlignment="1" applyProtection="1">
      <alignment horizontal="left" vertical="center" wrapText="1"/>
      <protection hidden="1"/>
    </xf>
    <xf numFmtId="4" fontId="0" fillId="0" borderId="22" xfId="0" applyNumberFormat="1" applyBorder="1" applyAlignment="1" applyProtection="1">
      <alignment vertical="center"/>
      <protection hidden="1"/>
    </xf>
    <xf numFmtId="0" fontId="29" fillId="24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hidden="1"/>
    </xf>
    <xf numFmtId="0" fontId="4" fillId="0" borderId="0" xfId="0" applyFont="1" applyFill="1" applyBorder="1" applyProtection="1">
      <protection hidden="1"/>
    </xf>
    <xf numFmtId="4" fontId="4" fillId="0" borderId="0" xfId="0" applyNumberFormat="1" applyFont="1" applyBorder="1" applyAlignment="1" applyProtection="1">
      <alignment horizontal="center" vertical="center" wrapText="1"/>
      <protection hidden="1"/>
    </xf>
    <xf numFmtId="164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0" xfId="0" applyNumberFormat="1" applyBorder="1" applyAlignment="1" applyProtection="1">
      <alignment vertical="center"/>
      <protection hidden="1"/>
    </xf>
    <xf numFmtId="4" fontId="0" fillId="0" borderId="20" xfId="0" applyNumberFormat="1" applyBorder="1" applyAlignment="1" applyProtection="1">
      <alignment vertical="center"/>
      <protection hidden="1"/>
    </xf>
    <xf numFmtId="4" fontId="0" fillId="0" borderId="23" xfId="0" applyNumberFormat="1" applyBorder="1" applyAlignment="1" applyProtection="1">
      <alignment vertical="center"/>
      <protection hidden="1"/>
    </xf>
    <xf numFmtId="4" fontId="0" fillId="0" borderId="24" xfId="0" applyNumberFormat="1" applyBorder="1" applyAlignment="1" applyProtection="1">
      <alignment vertical="center"/>
      <protection hidden="1"/>
    </xf>
    <xf numFmtId="4" fontId="27" fillId="0" borderId="0" xfId="0" applyNumberFormat="1" applyFont="1"/>
    <xf numFmtId="0" fontId="4" fillId="0" borderId="30" xfId="0" applyFont="1" applyBorder="1" applyProtection="1">
      <protection hidden="1"/>
    </xf>
    <xf numFmtId="4" fontId="0" fillId="0" borderId="11" xfId="0" applyNumberFormat="1" applyFont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Protection="1">
      <protection hidden="1"/>
    </xf>
    <xf numFmtId="0" fontId="0" fillId="0" borderId="32" xfId="0" applyBorder="1"/>
    <xf numFmtId="4" fontId="4" fillId="7" borderId="16" xfId="0" applyNumberFormat="1" applyFont="1" applyFill="1" applyBorder="1" applyAlignment="1" applyProtection="1">
      <alignment horizontal="right" vertical="center"/>
      <protection hidden="1"/>
    </xf>
    <xf numFmtId="4" fontId="4" fillId="7" borderId="17" xfId="0" applyNumberFormat="1" applyFont="1" applyFill="1" applyBorder="1" applyAlignment="1" applyProtection="1">
      <alignment horizontal="right" vertical="center"/>
      <protection hidden="1"/>
    </xf>
    <xf numFmtId="4" fontId="4" fillId="0" borderId="23" xfId="0" applyNumberFormat="1" applyFont="1" applyBorder="1" applyAlignment="1" applyProtection="1">
      <alignment vertical="center"/>
      <protection hidden="1"/>
    </xf>
    <xf numFmtId="4" fontId="4" fillId="0" borderId="24" xfId="0" applyNumberFormat="1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23" fillId="0" borderId="0" xfId="0" applyFont="1"/>
    <xf numFmtId="0" fontId="24" fillId="0" borderId="10" xfId="0" applyFont="1" applyBorder="1" applyAlignment="1" applyProtection="1">
      <alignment horizontal="center"/>
      <protection hidden="1"/>
    </xf>
    <xf numFmtId="0" fontId="0" fillId="0" borderId="0" xfId="0" applyBorder="1" applyAlignment="1"/>
    <xf numFmtId="0" fontId="31" fillId="0" borderId="10" xfId="0" applyFont="1" applyBorder="1" applyAlignment="1" applyProtection="1">
      <alignment horizontal="center" wrapText="1"/>
      <protection hidden="1"/>
    </xf>
    <xf numFmtId="0" fontId="24" fillId="0" borderId="0" xfId="0" applyFont="1" applyBorder="1" applyAlignment="1">
      <alignment horizontal="center" wrapText="1"/>
    </xf>
    <xf numFmtId="0" fontId="0" fillId="0" borderId="10" xfId="0" applyFont="1" applyBorder="1" applyProtection="1">
      <protection hidden="1"/>
    </xf>
    <xf numFmtId="4" fontId="0" fillId="6" borderId="10" xfId="0" applyNumberFormat="1" applyFont="1" applyFill="1" applyBorder="1" applyProtection="1">
      <protection locked="0"/>
    </xf>
    <xf numFmtId="4" fontId="0" fillId="0" borderId="0" xfId="0" applyNumberFormat="1" applyFont="1" applyBorder="1"/>
    <xf numFmtId="0" fontId="4" fillId="0" borderId="10" xfId="0" applyFont="1" applyBorder="1" applyProtection="1">
      <protection hidden="1"/>
    </xf>
    <xf numFmtId="4" fontId="4" fillId="0" borderId="10" xfId="0" applyNumberFormat="1" applyFont="1" applyFill="1" applyBorder="1" applyProtection="1">
      <protection hidden="1"/>
    </xf>
    <xf numFmtId="4" fontId="4" fillId="0" borderId="10" xfId="0" applyNumberFormat="1" applyFont="1" applyBorder="1" applyProtection="1">
      <protection hidden="1"/>
    </xf>
    <xf numFmtId="4" fontId="4" fillId="0" borderId="0" xfId="0" applyNumberFormat="1" applyFont="1" applyBorder="1"/>
    <xf numFmtId="0" fontId="4" fillId="0" borderId="0" xfId="0" applyFont="1" applyBorder="1"/>
    <xf numFmtId="4" fontId="4" fillId="0" borderId="0" xfId="0" applyNumberFormat="1" applyFont="1" applyFill="1" applyBorder="1" applyAlignment="1">
      <alignment horizontal="right" vertical="center"/>
    </xf>
    <xf numFmtId="0" fontId="4" fillId="0" borderId="10" xfId="0" applyFont="1" applyFill="1" applyBorder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>
      <alignment vertical="center"/>
    </xf>
    <xf numFmtId="0" fontId="24" fillId="0" borderId="10" xfId="0" applyFont="1" applyBorder="1" applyAlignment="1" applyProtection="1">
      <alignment horizontal="center" vertical="center" wrapText="1"/>
      <protection hidden="1"/>
    </xf>
    <xf numFmtId="0" fontId="4" fillId="7" borderId="10" xfId="0" applyFont="1" applyFill="1" applyBorder="1" applyAlignment="1" applyProtection="1">
      <alignment horizontal="left" vertical="center" wrapText="1"/>
      <protection hidden="1"/>
    </xf>
    <xf numFmtId="4" fontId="32" fillId="7" borderId="10" xfId="0" applyNumberFormat="1" applyFont="1" applyFill="1" applyBorder="1" applyAlignment="1" applyProtection="1">
      <alignment horizontal="right" vertical="center"/>
      <protection hidden="1"/>
    </xf>
    <xf numFmtId="0" fontId="28" fillId="0" borderId="10" xfId="0" applyFont="1" applyBorder="1" applyProtection="1">
      <protection hidden="1"/>
    </xf>
    <xf numFmtId="4" fontId="32" fillId="6" borderId="10" xfId="0" applyNumberFormat="1" applyFont="1" applyFill="1" applyBorder="1" applyAlignment="1" applyProtection="1">
      <alignment horizontal="right" vertical="center"/>
      <protection locked="0"/>
    </xf>
    <xf numFmtId="4" fontId="32" fillId="0" borderId="10" xfId="0" applyNumberFormat="1" applyFont="1" applyBorder="1" applyAlignment="1" applyProtection="1">
      <alignment horizontal="right" vertical="center"/>
      <protection hidden="1"/>
    </xf>
    <xf numFmtId="0" fontId="28" fillId="0" borderId="10" xfId="0" applyFont="1" applyBorder="1" applyAlignment="1" applyProtection="1">
      <alignment wrapText="1"/>
      <protection hidden="1"/>
    </xf>
    <xf numFmtId="4" fontId="32" fillId="0" borderId="10" xfId="0" applyNumberFormat="1" applyFont="1" applyFill="1" applyBorder="1" applyAlignment="1" applyProtection="1">
      <alignment horizontal="right" vertical="center"/>
      <protection hidden="1"/>
    </xf>
    <xf numFmtId="0" fontId="29" fillId="24" borderId="10" xfId="0" applyFont="1" applyFill="1" applyBorder="1" applyAlignment="1" applyProtection="1">
      <alignment horizontal="left" vertical="center" wrapText="1"/>
      <protection hidden="1"/>
    </xf>
    <xf numFmtId="4" fontId="33" fillId="0" borderId="10" xfId="0" applyNumberFormat="1" applyFont="1" applyFill="1" applyBorder="1" applyAlignment="1" applyProtection="1">
      <alignment horizontal="right" vertical="center"/>
      <protection hidden="1"/>
    </xf>
    <xf numFmtId="4" fontId="33" fillId="6" borderId="10" xfId="0" applyNumberFormat="1" applyFont="1" applyFill="1" applyBorder="1" applyAlignment="1" applyProtection="1">
      <alignment horizontal="right" vertical="center"/>
      <protection locked="0"/>
    </xf>
    <xf numFmtId="4" fontId="33" fillId="0" borderId="10" xfId="0" applyNumberFormat="1" applyFont="1" applyBorder="1" applyAlignment="1" applyProtection="1">
      <alignment horizontal="right" vertical="center"/>
      <protection hidden="1"/>
    </xf>
    <xf numFmtId="0" fontId="24" fillId="0" borderId="10" xfId="0" applyFont="1" applyBorder="1" applyAlignment="1">
      <alignment horizontal="center"/>
    </xf>
    <xf numFmtId="0" fontId="31" fillId="0" borderId="10" xfId="0" applyFont="1" applyBorder="1" applyAlignment="1">
      <alignment horizontal="center" wrapText="1"/>
    </xf>
    <xf numFmtId="0" fontId="24" fillId="0" borderId="0" xfId="0" applyFont="1" applyFill="1" applyBorder="1" applyAlignment="1">
      <alignment horizontal="center" wrapText="1"/>
    </xf>
    <xf numFmtId="0" fontId="0" fillId="0" borderId="10" xfId="0" applyFont="1" applyBorder="1"/>
    <xf numFmtId="0" fontId="4" fillId="0" borderId="10" xfId="0" applyFont="1" applyBorder="1"/>
    <xf numFmtId="0" fontId="4" fillId="0" borderId="10" xfId="0" applyFont="1" applyFill="1" applyBorder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4" fillId="0" borderId="10" xfId="0" applyFont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28" fillId="0" borderId="10" xfId="0" applyFont="1" applyBorder="1"/>
    <xf numFmtId="0" fontId="28" fillId="0" borderId="10" xfId="0" applyFont="1" applyBorder="1" applyAlignment="1">
      <alignment wrapText="1"/>
    </xf>
    <xf numFmtId="0" fontId="29" fillId="24" borderId="10" xfId="0" applyFont="1" applyFill="1" applyBorder="1" applyAlignment="1">
      <alignment horizontal="left" vertical="center" wrapText="1"/>
    </xf>
    <xf numFmtId="4" fontId="33" fillId="0" borderId="10" xfId="0" applyNumberFormat="1" applyFont="1" applyBorder="1" applyAlignment="1">
      <alignment horizontal="right" vertical="center"/>
    </xf>
    <xf numFmtId="4" fontId="0" fillId="0" borderId="0" xfId="0" applyNumberFormat="1" applyFont="1" applyFill="1" applyBorder="1"/>
    <xf numFmtId="0" fontId="4" fillId="0" borderId="0" xfId="0" applyFont="1" applyFill="1" applyBorder="1"/>
    <xf numFmtId="4" fontId="33" fillId="0" borderId="10" xfId="0" applyNumberFormat="1" applyFont="1" applyFill="1" applyBorder="1" applyAlignment="1">
      <alignment horizontal="right" vertical="center"/>
    </xf>
    <xf numFmtId="4" fontId="4" fillId="0" borderId="33" xfId="0" applyNumberFormat="1" applyFont="1" applyBorder="1" applyAlignment="1" applyProtection="1">
      <alignment vertical="center"/>
      <protection hidden="1"/>
    </xf>
    <xf numFmtId="4" fontId="4" fillId="0" borderId="34" xfId="0" applyNumberFormat="1" applyFont="1" applyBorder="1" applyAlignment="1" applyProtection="1">
      <alignment vertical="center"/>
      <protection hidden="1"/>
    </xf>
    <xf numFmtId="4" fontId="0" fillId="0" borderId="33" xfId="0" applyNumberFormat="1" applyBorder="1" applyAlignment="1" applyProtection="1">
      <alignment vertical="center"/>
      <protection hidden="1"/>
    </xf>
    <xf numFmtId="4" fontId="0" fillId="0" borderId="34" xfId="0" applyNumberFormat="1" applyBorder="1" applyAlignment="1" applyProtection="1">
      <alignment vertical="center"/>
      <protection hidden="1"/>
    </xf>
    <xf numFmtId="4" fontId="0" fillId="0" borderId="35" xfId="0" applyNumberFormat="1" applyBorder="1" applyAlignment="1" applyProtection="1">
      <alignment vertical="center"/>
      <protection hidden="1"/>
    </xf>
    <xf numFmtId="4" fontId="0" fillId="0" borderId="36" xfId="0" applyNumberFormat="1" applyBorder="1" applyAlignment="1" applyProtection="1">
      <alignment vertical="center"/>
      <protection hidden="1"/>
    </xf>
    <xf numFmtId="4" fontId="1" fillId="0" borderId="37" xfId="0" applyNumberFormat="1" applyFont="1" applyBorder="1" applyProtection="1">
      <protection hidden="1"/>
    </xf>
    <xf numFmtId="4" fontId="1" fillId="0" borderId="38" xfId="0" applyNumberFormat="1" applyFont="1" applyBorder="1" applyProtection="1">
      <protection hidden="1"/>
    </xf>
    <xf numFmtId="4" fontId="1" fillId="0" borderId="39" xfId="0" applyNumberFormat="1" applyFont="1" applyBorder="1" applyProtection="1">
      <protection hidden="1"/>
    </xf>
    <xf numFmtId="4" fontId="1" fillId="0" borderId="33" xfId="0" applyNumberFormat="1" applyFont="1" applyBorder="1" applyProtection="1">
      <protection hidden="1"/>
    </xf>
    <xf numFmtId="4" fontId="1" fillId="0" borderId="34" xfId="0" applyNumberFormat="1" applyFont="1" applyBorder="1" applyProtection="1">
      <protection hidden="1"/>
    </xf>
    <xf numFmtId="4" fontId="1" fillId="0" borderId="40" xfId="0" applyNumberFormat="1" applyFont="1" applyBorder="1" applyProtection="1">
      <protection hidden="1"/>
    </xf>
    <xf numFmtId="4" fontId="4" fillId="0" borderId="0" xfId="0" applyNumberFormat="1" applyFont="1"/>
    <xf numFmtId="4" fontId="0" fillId="0" borderId="34" xfId="0" applyNumberFormat="1" applyBorder="1"/>
    <xf numFmtId="0" fontId="0" fillId="0" borderId="34" xfId="0" applyBorder="1"/>
    <xf numFmtId="3" fontId="0" fillId="0" borderId="34" xfId="0" applyNumberFormat="1" applyBorder="1"/>
    <xf numFmtId="3" fontId="0" fillId="25" borderId="34" xfId="0" applyNumberFormat="1" applyFill="1" applyBorder="1"/>
    <xf numFmtId="0" fontId="29" fillId="24" borderId="0" xfId="0" applyFont="1" applyFill="1" applyBorder="1" applyAlignment="1" applyProtection="1">
      <alignment horizontal="left" vertical="center" wrapText="1"/>
      <protection hidden="1"/>
    </xf>
    <xf numFmtId="4" fontId="33" fillId="24" borderId="0" xfId="0" applyNumberFormat="1" applyFont="1" applyFill="1" applyBorder="1" applyAlignment="1" applyProtection="1">
      <alignment horizontal="right" vertical="center"/>
      <protection locked="0"/>
    </xf>
    <xf numFmtId="4" fontId="32" fillId="0" borderId="0" xfId="0" applyNumberFormat="1" applyFont="1" applyBorder="1" applyAlignment="1" applyProtection="1">
      <alignment horizontal="right" vertical="center"/>
      <protection hidden="1"/>
    </xf>
    <xf numFmtId="0" fontId="29" fillId="0" borderId="0" xfId="0" applyFont="1" applyAlignment="1">
      <alignment horizontal="left"/>
    </xf>
    <xf numFmtId="4" fontId="0" fillId="0" borderId="15" xfId="0" applyNumberFormat="1" applyFont="1" applyFill="1" applyBorder="1" applyAlignment="1" applyProtection="1">
      <alignment horizontal="center" vertical="center" wrapText="1"/>
      <protection hidden="1"/>
    </xf>
    <xf numFmtId="4" fontId="1" fillId="0" borderId="35" xfId="0" applyNumberFormat="1" applyFont="1" applyBorder="1" applyProtection="1">
      <protection hidden="1"/>
    </xf>
    <xf numFmtId="4" fontId="1" fillId="0" borderId="36" xfId="0" applyNumberFormat="1" applyFont="1" applyBorder="1" applyProtection="1">
      <protection hidden="1"/>
    </xf>
    <xf numFmtId="4" fontId="1" fillId="0" borderId="41" xfId="0" applyNumberFormat="1" applyFont="1" applyBorder="1" applyProtection="1">
      <protection hidden="1"/>
    </xf>
    <xf numFmtId="4" fontId="35" fillId="0" borderId="19" xfId="0" applyNumberFormat="1" applyFont="1" applyBorder="1" applyAlignment="1" applyProtection="1">
      <alignment vertical="center"/>
      <protection hidden="1"/>
    </xf>
    <xf numFmtId="4" fontId="36" fillId="0" borderId="22" xfId="0" applyNumberFormat="1" applyFont="1" applyBorder="1" applyAlignment="1" applyProtection="1">
      <alignment vertical="center"/>
      <protection hidden="1"/>
    </xf>
    <xf numFmtId="4" fontId="36" fillId="7" borderId="15" xfId="0" applyNumberFormat="1" applyFont="1" applyFill="1" applyBorder="1" applyAlignment="1" applyProtection="1">
      <alignment horizontal="right" vertical="center"/>
      <protection hidden="1"/>
    </xf>
    <xf numFmtId="4" fontId="4" fillId="26" borderId="22" xfId="0" applyNumberFormat="1" applyFont="1" applyFill="1" applyBorder="1" applyAlignment="1" applyProtection="1">
      <alignment vertical="center"/>
      <protection hidden="1"/>
    </xf>
    <xf numFmtId="4" fontId="4" fillId="7" borderId="42" xfId="0" applyNumberFormat="1" applyFont="1" applyFill="1" applyBorder="1" applyAlignment="1" applyProtection="1">
      <alignment horizontal="right" vertical="center"/>
      <protection hidden="1"/>
    </xf>
    <xf numFmtId="4" fontId="4" fillId="26" borderId="43" xfId="0" applyNumberFormat="1" applyFont="1" applyFill="1" applyBorder="1" applyAlignment="1" applyProtection="1">
      <alignment vertical="center"/>
      <protection hidden="1"/>
    </xf>
    <xf numFmtId="4" fontId="0" fillId="0" borderId="44" xfId="0" applyNumberFormat="1" applyBorder="1" applyAlignment="1" applyProtection="1">
      <alignment vertical="center"/>
      <protection hidden="1"/>
    </xf>
    <xf numFmtId="0" fontId="24" fillId="0" borderId="45" xfId="0" applyFont="1" applyBorder="1" applyAlignment="1" applyProtection="1">
      <alignment horizontal="center" wrapText="1"/>
      <protection hidden="1"/>
    </xf>
    <xf numFmtId="0" fontId="0" fillId="0" borderId="46" xfId="0" applyBorder="1"/>
    <xf numFmtId="4" fontId="0" fillId="0" borderId="47" xfId="0" applyNumberFormat="1" applyBorder="1"/>
    <xf numFmtId="0" fontId="0" fillId="0" borderId="0" xfId="0" applyAlignment="1">
      <alignment horizontal="center"/>
    </xf>
    <xf numFmtId="0" fontId="24" fillId="0" borderId="45" xfId="0" applyFont="1" applyFill="1" applyBorder="1" applyAlignment="1" applyProtection="1">
      <alignment horizontal="center" wrapText="1"/>
      <protection hidden="1"/>
    </xf>
    <xf numFmtId="4" fontId="4" fillId="27" borderId="42" xfId="0" applyNumberFormat="1" applyFont="1" applyFill="1" applyBorder="1" applyAlignment="1" applyProtection="1">
      <alignment horizontal="right" vertical="center"/>
      <protection hidden="1"/>
    </xf>
    <xf numFmtId="4" fontId="0" fillId="0" borderId="44" xfId="0" applyNumberFormat="1" applyFill="1" applyBorder="1" applyAlignment="1" applyProtection="1">
      <alignment vertical="center"/>
      <protection hidden="1"/>
    </xf>
    <xf numFmtId="4" fontId="4" fillId="0" borderId="40" xfId="0" applyNumberFormat="1" applyFont="1" applyBorder="1" applyAlignment="1" applyProtection="1">
      <alignment vertical="center"/>
      <protection hidden="1"/>
    </xf>
    <xf numFmtId="4" fontId="0" fillId="0" borderId="40" xfId="0" applyNumberFormat="1" applyBorder="1" applyAlignment="1" applyProtection="1">
      <alignment vertical="center"/>
      <protection hidden="1"/>
    </xf>
    <xf numFmtId="4" fontId="0" fillId="0" borderId="41" xfId="0" applyNumberFormat="1" applyBorder="1" applyAlignment="1" applyProtection="1">
      <alignment vertical="center"/>
      <protection hidden="1"/>
    </xf>
    <xf numFmtId="4" fontId="0" fillId="0" borderId="48" xfId="0" applyNumberFormat="1" applyBorder="1"/>
    <xf numFmtId="0" fontId="24" fillId="0" borderId="49" xfId="0" applyFont="1" applyFill="1" applyBorder="1" applyAlignment="1" applyProtection="1">
      <alignment horizontal="center" wrapText="1"/>
      <protection hidden="1"/>
    </xf>
    <xf numFmtId="4" fontId="0" fillId="0" borderId="50" xfId="0" applyNumberFormat="1" applyBorder="1"/>
    <xf numFmtId="0" fontId="0" fillId="0" borderId="49" xfId="0" applyBorder="1" applyAlignment="1">
      <alignment horizontal="center"/>
    </xf>
    <xf numFmtId="4" fontId="34" fillId="28" borderId="51" xfId="0" applyNumberFormat="1" applyFont="1" applyFill="1" applyBorder="1" applyAlignment="1" applyProtection="1">
      <alignment vertical="center"/>
      <protection hidden="1"/>
    </xf>
    <xf numFmtId="4" fontId="34" fillId="28" borderId="51" xfId="0" applyNumberFormat="1" applyFont="1" applyFill="1" applyBorder="1" applyAlignment="1" applyProtection="1">
      <alignment horizontal="right" vertical="center"/>
      <protection hidden="1"/>
    </xf>
    <xf numFmtId="4" fontId="34" fillId="29" borderId="51" xfId="0" applyNumberFormat="1" applyFont="1" applyFill="1" applyBorder="1" applyAlignment="1" applyProtection="1">
      <alignment horizontal="right" vertical="center"/>
      <protection hidden="1"/>
    </xf>
    <xf numFmtId="4" fontId="34" fillId="0" borderId="1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4" fontId="34" fillId="30" borderId="15" xfId="29" applyNumberFormat="1" applyFont="1" applyFill="1" applyBorder="1" applyProtection="1">
      <protection locked="0"/>
    </xf>
    <xf numFmtId="4" fontId="34" fillId="30" borderId="16" xfId="29" applyNumberFormat="1" applyFont="1" applyFill="1" applyBorder="1" applyProtection="1">
      <protection locked="0"/>
    </xf>
    <xf numFmtId="4" fontId="34" fillId="30" borderId="17" xfId="29" applyNumberFormat="1" applyFont="1" applyFill="1" applyBorder="1" applyProtection="1">
      <protection locked="0"/>
    </xf>
    <xf numFmtId="4" fontId="34" fillId="30" borderId="19" xfId="29" applyNumberFormat="1" applyFont="1" applyFill="1" applyBorder="1" applyProtection="1">
      <protection locked="0"/>
    </xf>
    <xf numFmtId="4" fontId="34" fillId="30" borderId="10" xfId="29" applyNumberFormat="1" applyFont="1" applyFill="1" applyBorder="1" applyProtection="1">
      <protection locked="0"/>
    </xf>
    <xf numFmtId="4" fontId="34" fillId="30" borderId="20" xfId="29" applyNumberFormat="1" applyFont="1" applyFill="1" applyBorder="1" applyProtection="1">
      <protection locked="0"/>
    </xf>
    <xf numFmtId="4" fontId="34" fillId="30" borderId="22" xfId="29" applyNumberFormat="1" applyFont="1" applyFill="1" applyBorder="1" applyProtection="1">
      <protection locked="0"/>
    </xf>
    <xf numFmtId="4" fontId="34" fillId="30" borderId="23" xfId="29" applyNumberFormat="1" applyFont="1" applyFill="1" applyBorder="1" applyProtection="1">
      <protection locked="0"/>
    </xf>
    <xf numFmtId="4" fontId="34" fillId="30" borderId="24" xfId="29" applyNumberFormat="1" applyFont="1" applyFill="1" applyBorder="1" applyProtection="1">
      <protection locked="0"/>
    </xf>
    <xf numFmtId="4" fontId="4" fillId="30" borderId="19" xfId="29" applyNumberFormat="1" applyFont="1" applyFill="1" applyBorder="1" applyAlignment="1" applyProtection="1">
      <alignment vertical="center"/>
      <protection locked="0"/>
    </xf>
    <xf numFmtId="4" fontId="4" fillId="30" borderId="10" xfId="29" applyNumberFormat="1" applyFont="1" applyFill="1" applyBorder="1" applyAlignment="1" applyProtection="1">
      <alignment vertical="center"/>
      <protection locked="0"/>
    </xf>
    <xf numFmtId="4" fontId="4" fillId="30" borderId="20" xfId="29" applyNumberFormat="1" applyFont="1" applyFill="1" applyBorder="1" applyAlignment="1" applyProtection="1">
      <alignment vertical="center"/>
      <protection locked="0"/>
    </xf>
    <xf numFmtId="4" fontId="2" fillId="30" borderId="19" xfId="29" applyNumberFormat="1" applyFill="1" applyBorder="1" applyAlignment="1" applyProtection="1">
      <alignment vertical="center"/>
      <protection locked="0"/>
    </xf>
    <xf numFmtId="4" fontId="2" fillId="30" borderId="10" xfId="29" applyNumberFormat="1" applyFill="1" applyBorder="1" applyAlignment="1" applyProtection="1">
      <alignment vertical="center"/>
      <protection locked="0"/>
    </xf>
    <xf numFmtId="4" fontId="2" fillId="30" borderId="20" xfId="29" applyNumberFormat="1" applyFill="1" applyBorder="1" applyAlignment="1" applyProtection="1">
      <alignment vertical="center"/>
      <protection locked="0"/>
    </xf>
    <xf numFmtId="4" fontId="2" fillId="30" borderId="22" xfId="29" applyNumberFormat="1" applyFill="1" applyBorder="1" applyAlignment="1" applyProtection="1">
      <alignment vertical="center"/>
      <protection locked="0"/>
    </xf>
    <xf numFmtId="4" fontId="2" fillId="30" borderId="23" xfId="29" applyNumberFormat="1" applyFill="1" applyBorder="1" applyAlignment="1" applyProtection="1">
      <alignment vertical="center"/>
      <protection locked="0"/>
    </xf>
    <xf numFmtId="4" fontId="2" fillId="30" borderId="24" xfId="29" applyNumberFormat="1" applyFill="1" applyBorder="1" applyAlignment="1" applyProtection="1">
      <alignment vertical="center"/>
      <protection locked="0"/>
    </xf>
    <xf numFmtId="0" fontId="37" fillId="0" borderId="0" xfId="0" applyFont="1"/>
    <xf numFmtId="0" fontId="0" fillId="0" borderId="52" xfId="0" applyBorder="1"/>
    <xf numFmtId="0" fontId="0" fillId="0" borderId="50" xfId="0" applyBorder="1"/>
    <xf numFmtId="0" fontId="4" fillId="0" borderId="50" xfId="0" applyFont="1" applyBorder="1"/>
    <xf numFmtId="0" fontId="4" fillId="0" borderId="53" xfId="0" applyFont="1" applyBorder="1"/>
    <xf numFmtId="4" fontId="0" fillId="0" borderId="51" xfId="0" applyNumberFormat="1" applyBorder="1"/>
    <xf numFmtId="0" fontId="0" fillId="31" borderId="14" xfId="0" applyFont="1" applyFill="1" applyBorder="1" applyProtection="1">
      <protection hidden="1"/>
    </xf>
    <xf numFmtId="0" fontId="0" fillId="31" borderId="18" xfId="0" applyFont="1" applyFill="1" applyBorder="1" applyProtection="1">
      <protection hidden="1"/>
    </xf>
    <xf numFmtId="0" fontId="0" fillId="31" borderId="21" xfId="0" applyFont="1" applyFill="1" applyBorder="1" applyProtection="1">
      <protection hidden="1"/>
    </xf>
    <xf numFmtId="0" fontId="0" fillId="0" borderId="25" xfId="0" applyFill="1" applyBorder="1"/>
    <xf numFmtId="0" fontId="0" fillId="32" borderId="18" xfId="0" applyFont="1" applyFill="1" applyBorder="1" applyProtection="1">
      <protection locked="0" hidden="1"/>
    </xf>
    <xf numFmtId="0" fontId="0" fillId="32" borderId="21" xfId="0" applyFont="1" applyFill="1" applyBorder="1" applyProtection="1">
      <protection locked="0" hidden="1"/>
    </xf>
    <xf numFmtId="0" fontId="0" fillId="0" borderId="18" xfId="0" applyFont="1" applyFill="1" applyBorder="1" applyProtection="1">
      <protection locked="0" hidden="1"/>
    </xf>
    <xf numFmtId="0" fontId="0" fillId="31" borderId="14" xfId="0" applyFill="1" applyBorder="1" applyProtection="1">
      <protection locked="0" hidden="1"/>
    </xf>
    <xf numFmtId="0" fontId="4" fillId="0" borderId="54" xfId="0" applyFont="1" applyFill="1" applyBorder="1" applyAlignment="1" applyProtection="1">
      <alignment horizontal="left" vertical="center" wrapText="1"/>
      <protection hidden="1"/>
    </xf>
    <xf numFmtId="0" fontId="28" fillId="0" borderId="55" xfId="0" applyFont="1" applyBorder="1" applyAlignment="1" applyProtection="1">
      <alignment vertical="center"/>
      <protection hidden="1"/>
    </xf>
    <xf numFmtId="0" fontId="28" fillId="0" borderId="56" xfId="0" applyFont="1" applyBorder="1" applyAlignment="1" applyProtection="1">
      <alignment vertical="center" wrapText="1"/>
      <protection hidden="1"/>
    </xf>
    <xf numFmtId="3" fontId="0" fillId="0" borderId="57" xfId="0" applyNumberFormat="1" applyBorder="1"/>
    <xf numFmtId="4" fontId="4" fillId="0" borderId="58" xfId="0" applyNumberFormat="1" applyFont="1" applyFill="1" applyBorder="1" applyAlignment="1" applyProtection="1">
      <alignment horizontal="right" vertical="center"/>
      <protection hidden="1"/>
    </xf>
    <xf numFmtId="4" fontId="36" fillId="0" borderId="59" xfId="0" applyNumberFormat="1" applyFont="1" applyFill="1" applyBorder="1" applyAlignment="1" applyProtection="1">
      <alignment horizontal="right" vertical="center"/>
      <protection hidden="1"/>
    </xf>
    <xf numFmtId="4" fontId="4" fillId="0" borderId="59" xfId="0" applyNumberFormat="1" applyFont="1" applyFill="1" applyBorder="1" applyAlignment="1" applyProtection="1">
      <alignment horizontal="right" vertical="center"/>
      <protection hidden="1"/>
    </xf>
    <xf numFmtId="0" fontId="0" fillId="0" borderId="60" xfId="0" applyFill="1" applyBorder="1"/>
    <xf numFmtId="4" fontId="4" fillId="0" borderId="61" xfId="0" applyNumberFormat="1" applyFont="1" applyBorder="1" applyAlignment="1" applyProtection="1">
      <alignment vertical="center"/>
      <protection hidden="1"/>
    </xf>
    <xf numFmtId="4" fontId="0" fillId="0" borderId="0" xfId="0" applyNumberFormat="1" applyBorder="1"/>
    <xf numFmtId="4" fontId="4" fillId="0" borderId="62" xfId="0" applyNumberFormat="1" applyFont="1" applyBorder="1" applyAlignment="1" applyProtection="1">
      <alignment vertical="center"/>
      <protection hidden="1"/>
    </xf>
    <xf numFmtId="4" fontId="36" fillId="0" borderId="63" xfId="0" applyNumberFormat="1" applyFont="1" applyBorder="1" applyAlignment="1" applyProtection="1">
      <alignment vertical="center"/>
      <protection hidden="1"/>
    </xf>
    <xf numFmtId="4" fontId="4" fillId="0" borderId="63" xfId="0" applyNumberFormat="1" applyFont="1" applyBorder="1" applyAlignment="1" applyProtection="1">
      <alignment vertical="center"/>
      <protection hidden="1"/>
    </xf>
    <xf numFmtId="4" fontId="0" fillId="0" borderId="64" xfId="0" applyNumberFormat="1" applyBorder="1"/>
    <xf numFmtId="0" fontId="4" fillId="0" borderId="65" xfId="0" applyFont="1" applyFill="1" applyBorder="1" applyProtection="1">
      <protection hidden="1"/>
    </xf>
    <xf numFmtId="4" fontId="4" fillId="0" borderId="66" xfId="0" applyNumberFormat="1" applyFont="1" applyBorder="1" applyAlignment="1" applyProtection="1">
      <alignment horizontal="center" vertical="center" wrapText="1"/>
      <protection hidden="1"/>
    </xf>
    <xf numFmtId="0" fontId="27" fillId="0" borderId="67" xfId="0" applyFont="1" applyBorder="1"/>
    <xf numFmtId="0" fontId="0" fillId="0" borderId="67" xfId="0" applyBorder="1"/>
    <xf numFmtId="0" fontId="0" fillId="0" borderId="30" xfId="0" applyFont="1" applyBorder="1" applyProtection="1">
      <protection hidden="1"/>
    </xf>
    <xf numFmtId="4" fontId="0" fillId="0" borderId="39" xfId="0" applyNumberFormat="1" applyFill="1" applyBorder="1" applyAlignment="1">
      <alignment vertical="center"/>
    </xf>
    <xf numFmtId="4" fontId="0" fillId="0" borderId="40" xfId="0" applyNumberFormat="1" applyBorder="1"/>
    <xf numFmtId="4" fontId="0" fillId="0" borderId="41" xfId="0" applyNumberFormat="1" applyBorder="1" applyAlignment="1">
      <alignment vertical="center"/>
    </xf>
    <xf numFmtId="0" fontId="22" fillId="0" borderId="0" xfId="0" applyFont="1" applyBorder="1" applyAlignment="1" applyProtection="1">
      <alignment horizontal="center" vertical="center" wrapText="1"/>
      <protection hidden="1"/>
    </xf>
    <xf numFmtId="0" fontId="0" fillId="8" borderId="10" xfId="0" applyFont="1" applyFill="1" applyBorder="1" applyAlignment="1" applyProtection="1">
      <alignment horizontal="left" vertical="center" wrapText="1"/>
      <protection locked="0"/>
    </xf>
    <xf numFmtId="49" fontId="22" fillId="8" borderId="10" xfId="0" applyNumberFormat="1" applyFont="1" applyFill="1" applyBorder="1" applyAlignment="1" applyProtection="1">
      <alignment horizontal="center" wrapText="1"/>
      <protection locked="0"/>
    </xf>
    <xf numFmtId="0" fontId="24" fillId="0" borderId="68" xfId="0" applyFont="1" applyBorder="1" applyAlignment="1" applyProtection="1">
      <alignment horizontal="left" vertical="center" wrapText="1"/>
      <protection hidden="1"/>
    </xf>
    <xf numFmtId="0" fontId="4" fillId="0" borderId="31" xfId="0" applyFont="1" applyFill="1" applyBorder="1" applyAlignment="1" applyProtection="1">
      <alignment horizontal="center" vertical="center" wrapText="1"/>
      <protection hidden="1"/>
    </xf>
    <xf numFmtId="0" fontId="0" fillId="0" borderId="69" xfId="0" applyFont="1" applyBorder="1" applyAlignment="1" applyProtection="1">
      <alignment horizontal="center"/>
      <protection hidden="1"/>
    </xf>
    <xf numFmtId="0" fontId="4" fillId="0" borderId="70" xfId="0" applyFont="1" applyBorder="1" applyAlignment="1" applyProtection="1">
      <alignment horizontal="center" vertical="center"/>
      <protection hidden="1"/>
    </xf>
    <xf numFmtId="0" fontId="0" fillId="0" borderId="71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0" fillId="0" borderId="52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4" fillId="0" borderId="0" xfId="0" applyFont="1" applyAlignment="1">
      <alignment wrapText="1"/>
    </xf>
    <xf numFmtId="0" fontId="0" fillId="0" borderId="42" xfId="0" applyFont="1" applyBorder="1" applyAlignment="1" applyProtection="1">
      <alignment horizontal="center"/>
      <protection hidden="1"/>
    </xf>
    <xf numFmtId="0" fontId="29" fillId="24" borderId="72" xfId="0" applyFont="1" applyFill="1" applyBorder="1" applyAlignment="1" applyProtection="1">
      <alignment horizontal="left" vertical="center" wrapText="1"/>
      <protection hidden="1"/>
    </xf>
    <xf numFmtId="0" fontId="29" fillId="24" borderId="0" xfId="0" applyFont="1" applyFill="1" applyBorder="1" applyAlignment="1" applyProtection="1">
      <alignment horizontal="left" vertical="center" wrapText="1"/>
      <protection hidden="1"/>
    </xf>
    <xf numFmtId="0" fontId="0" fillId="8" borderId="10" xfId="0" applyFill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center" vertical="center" wrapText="1"/>
      <protection hidden="1"/>
    </xf>
    <xf numFmtId="0" fontId="24" fillId="0" borderId="10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Font="1" applyBorder="1" applyAlignment="1" applyProtection="1">
      <alignment horizontal="center"/>
      <protection hidden="1"/>
    </xf>
    <xf numFmtId="0" fontId="26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</cellXfs>
  <cellStyles count="47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ConditionalStyle_4" xfId="25"/>
    <cellStyle name="Dane wejściowe" xfId="26" builtinId="20" customBuiltin="1"/>
    <cellStyle name="Dane wyjściowe" xfId="27" builtinId="21" customBuiltin="1"/>
    <cellStyle name="Dobre" xfId="28" builtinId="26" customBuiltin="1"/>
    <cellStyle name="Excel Built-in Normal" xfId="29"/>
    <cellStyle name="Komórka połączona" xfId="30" builtinId="24" customBuiltin="1"/>
    <cellStyle name="Komórka zaznaczona" xfId="31" builtinId="23" customBuiltin="1"/>
    <cellStyle name="Nagłówek 1" xfId="32" builtinId="16" customBuiltin="1"/>
    <cellStyle name="Nagłówek 2" xfId="33" builtinId="17" customBuiltin="1"/>
    <cellStyle name="Nagłówek 3" xfId="34" builtinId="18" customBuiltin="1"/>
    <cellStyle name="Nagłówek 4" xfId="35" builtinId="19" customBuiltin="1"/>
    <cellStyle name="Neutralne" xfId="36" builtinId="28" customBuiltin="1"/>
    <cellStyle name="Normalny" xfId="0" builtinId="0"/>
    <cellStyle name="Normalny 2" xfId="37"/>
    <cellStyle name="Normalny 4" xfId="38"/>
    <cellStyle name="Normalny 5" xfId="39"/>
    <cellStyle name="Obliczenia" xfId="40" builtinId="22" customBuiltin="1"/>
    <cellStyle name="Suma" xfId="41" builtinId="25" customBuiltin="1"/>
    <cellStyle name="Tekst objaśnienia" xfId="42" builtinId="53" customBuiltin="1"/>
    <cellStyle name="Tekst ostrzeżenia" xfId="43" builtinId="11" customBuiltin="1"/>
    <cellStyle name="Tytuł" xfId="44" builtinId="15" customBuiltin="1"/>
    <cellStyle name="Uwaga" xfId="45" builtinId="10" customBuiltin="1"/>
    <cellStyle name="Złe" xfId="46" builtinId="27" customBuiltin="1"/>
  </cellStyles>
  <dxfs count="10"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49"/>
          <bgColor indexed="11"/>
        </patternFill>
      </fill>
    </dxf>
    <dxf>
      <font>
        <b/>
        <i val="0"/>
        <condense val="0"/>
        <extend val="0"/>
      </font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dostepnione/wylicz.na%2012.2014/ZSOIMS%20Szkl.Por&#281;b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zkoła"/>
      <sheetName val="stażysta"/>
      <sheetName val="kontraktowy"/>
      <sheetName val="mianowany"/>
      <sheetName val="dyplomowany"/>
    </sheetNames>
    <sheetDataSet>
      <sheetData sheetId="0"/>
      <sheetData sheetId="1">
        <row r="9">
          <cell r="B9">
            <v>2.5</v>
          </cell>
        </row>
        <row r="10">
          <cell r="B10">
            <v>2.5</v>
          </cell>
        </row>
        <row r="11">
          <cell r="B11">
            <v>2.5</v>
          </cell>
        </row>
        <row r="12">
          <cell r="B12">
            <v>2.5</v>
          </cell>
        </row>
        <row r="13">
          <cell r="B13">
            <v>2.4300000000000002</v>
          </cell>
        </row>
        <row r="14">
          <cell r="B14">
            <v>1.57</v>
          </cell>
        </row>
        <row r="15">
          <cell r="B15">
            <v>1</v>
          </cell>
        </row>
        <row r="16">
          <cell r="B16">
            <v>1</v>
          </cell>
        </row>
        <row r="17">
          <cell r="B17">
            <v>4.1399999999999997</v>
          </cell>
        </row>
        <row r="18">
          <cell r="B18">
            <v>4.1399999999999997</v>
          </cell>
        </row>
        <row r="19">
          <cell r="B19">
            <v>4.1399999999999997</v>
          </cell>
        </row>
        <row r="20">
          <cell r="B20">
            <v>4.1399999999999997</v>
          </cell>
        </row>
        <row r="31">
          <cell r="N31">
            <v>66974.509999999995</v>
          </cell>
        </row>
        <row r="34">
          <cell r="N34">
            <v>3394.6100000000006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1634.49</v>
          </cell>
        </row>
        <row r="47">
          <cell r="N47">
            <v>0</v>
          </cell>
        </row>
        <row r="48">
          <cell r="N48">
            <v>0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15288.060000000005</v>
          </cell>
        </row>
        <row r="55">
          <cell r="N55">
            <v>3472.5700000000006</v>
          </cell>
        </row>
      </sheetData>
      <sheetData sheetId="2">
        <row r="9">
          <cell r="B9">
            <v>5.63</v>
          </cell>
        </row>
        <row r="10">
          <cell r="B10">
            <v>5.63</v>
          </cell>
        </row>
        <row r="11">
          <cell r="B11">
            <v>5.63</v>
          </cell>
        </row>
        <row r="12">
          <cell r="B12">
            <v>5.63</v>
          </cell>
        </row>
        <row r="13">
          <cell r="B13">
            <v>5.63</v>
          </cell>
        </row>
        <row r="14">
          <cell r="B14">
            <v>5.63</v>
          </cell>
        </row>
        <row r="15">
          <cell r="B15">
            <v>5.64</v>
          </cell>
        </row>
        <row r="16">
          <cell r="B16">
            <v>5.64</v>
          </cell>
        </row>
        <row r="17">
          <cell r="B17">
            <v>5.28</v>
          </cell>
        </row>
        <row r="18">
          <cell r="B18">
            <v>5.01</v>
          </cell>
        </row>
        <row r="19">
          <cell r="B19">
            <v>5.28</v>
          </cell>
        </row>
        <row r="20">
          <cell r="B20">
            <v>5.28</v>
          </cell>
        </row>
        <row r="31">
          <cell r="N31">
            <v>149994.79</v>
          </cell>
        </row>
        <row r="34">
          <cell r="N34">
            <v>11667.669999999998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2688.82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156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225.32</v>
          </cell>
        </row>
        <row r="47">
          <cell r="N47">
            <v>0</v>
          </cell>
        </row>
        <row r="48">
          <cell r="N48">
            <v>1451.82</v>
          </cell>
        </row>
        <row r="49">
          <cell r="N49">
            <v>4000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28696.480000000003</v>
          </cell>
        </row>
        <row r="55">
          <cell r="N55">
            <v>16189.749999999996</v>
          </cell>
        </row>
      </sheetData>
      <sheetData sheetId="3">
        <row r="9">
          <cell r="B9">
            <v>14.78</v>
          </cell>
        </row>
        <row r="10">
          <cell r="B10">
            <v>14.83</v>
          </cell>
        </row>
        <row r="11">
          <cell r="B11">
            <v>14.79</v>
          </cell>
        </row>
        <row r="12">
          <cell r="B12">
            <v>14.89</v>
          </cell>
        </row>
        <row r="13">
          <cell r="B13">
            <v>15.11</v>
          </cell>
        </row>
        <row r="14">
          <cell r="B14">
            <v>15.11</v>
          </cell>
        </row>
        <row r="15">
          <cell r="B15">
            <v>13.14</v>
          </cell>
        </row>
        <row r="16">
          <cell r="B16">
            <v>13.66</v>
          </cell>
        </row>
        <row r="17">
          <cell r="B17">
            <v>14.08</v>
          </cell>
        </row>
        <row r="18">
          <cell r="B18">
            <v>12.51</v>
          </cell>
        </row>
        <row r="19">
          <cell r="B19">
            <v>13.61</v>
          </cell>
        </row>
        <row r="20">
          <cell r="B20">
            <v>12.77</v>
          </cell>
        </row>
        <row r="31">
          <cell r="N31">
            <v>429851.22999999992</v>
          </cell>
        </row>
        <row r="34">
          <cell r="N34">
            <v>74956.17</v>
          </cell>
        </row>
        <row r="35">
          <cell r="N35">
            <v>0</v>
          </cell>
        </row>
        <row r="36">
          <cell r="N36">
            <v>244.68</v>
          </cell>
        </row>
        <row r="37">
          <cell r="N37">
            <v>4065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374.4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15434.199999999999</v>
          </cell>
        </row>
        <row r="47">
          <cell r="N47">
            <v>0</v>
          </cell>
        </row>
        <row r="48">
          <cell r="N48">
            <v>10420.810000000001</v>
          </cell>
        </row>
        <row r="49">
          <cell r="N49">
            <v>4000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89126.11</v>
          </cell>
        </row>
        <row r="55">
          <cell r="N55">
            <v>47814.75</v>
          </cell>
        </row>
      </sheetData>
      <sheetData sheetId="4">
        <row r="9">
          <cell r="B9">
            <v>18.07</v>
          </cell>
        </row>
        <row r="10">
          <cell r="B10">
            <v>18.07</v>
          </cell>
        </row>
        <row r="11">
          <cell r="B11">
            <v>18.12</v>
          </cell>
        </row>
        <row r="12">
          <cell r="B12">
            <v>17.88</v>
          </cell>
        </row>
        <row r="13">
          <cell r="B13">
            <v>17.18</v>
          </cell>
        </row>
        <row r="14">
          <cell r="B14">
            <v>17.34</v>
          </cell>
        </row>
        <row r="15">
          <cell r="B15">
            <v>17.97</v>
          </cell>
        </row>
        <row r="16">
          <cell r="B16">
            <v>18.07</v>
          </cell>
        </row>
        <row r="17">
          <cell r="B17">
            <v>19.22</v>
          </cell>
        </row>
        <row r="18">
          <cell r="B18">
            <v>19.61</v>
          </cell>
        </row>
        <row r="19">
          <cell r="B19">
            <v>19.98</v>
          </cell>
        </row>
        <row r="20">
          <cell r="B20">
            <v>20.21</v>
          </cell>
        </row>
        <row r="31">
          <cell r="N31">
            <v>685657.35999999987</v>
          </cell>
        </row>
        <row r="34">
          <cell r="N34">
            <v>128871.27</v>
          </cell>
        </row>
        <row r="35">
          <cell r="N35">
            <v>31294</v>
          </cell>
        </row>
        <row r="36">
          <cell r="N36">
            <v>2504.04</v>
          </cell>
        </row>
        <row r="37">
          <cell r="N37">
            <v>5321.1399999999994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35284.43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9296.2099999999991</v>
          </cell>
        </row>
        <row r="47">
          <cell r="N47">
            <v>0</v>
          </cell>
        </row>
        <row r="48">
          <cell r="N48">
            <v>26629.760000000002</v>
          </cell>
        </row>
        <row r="49">
          <cell r="N49">
            <v>15640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0</v>
          </cell>
        </row>
        <row r="54">
          <cell r="N54">
            <v>175746.37</v>
          </cell>
        </row>
        <row r="55">
          <cell r="N55">
            <v>86393.759999999966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4"/>
  <sheetViews>
    <sheetView workbookViewId="0">
      <selection activeCell="A35" sqref="A35"/>
    </sheetView>
  </sheetViews>
  <sheetFormatPr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/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/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/>
      <c r="C13" s="18"/>
      <c r="D13" s="18"/>
      <c r="E13" s="19"/>
      <c r="F13" s="20">
        <f t="shared" ref="F13:F24" si="0">COUNT(B13:E13)</f>
        <v>0</v>
      </c>
    </row>
    <row r="14" spans="1:6">
      <c r="A14" s="21" t="s">
        <v>15</v>
      </c>
      <c r="B14" s="22"/>
      <c r="C14" s="23"/>
      <c r="D14" s="23"/>
      <c r="E14" s="24"/>
      <c r="F14" s="20">
        <f t="shared" si="0"/>
        <v>0</v>
      </c>
    </row>
    <row r="15" spans="1:6">
      <c r="A15" s="21" t="s">
        <v>16</v>
      </c>
      <c r="B15" s="22"/>
      <c r="C15" s="23"/>
      <c r="D15" s="23"/>
      <c r="E15" s="24"/>
      <c r="F15" s="20">
        <f t="shared" si="0"/>
        <v>0</v>
      </c>
    </row>
    <row r="16" spans="1:6">
      <c r="A16" s="21" t="s">
        <v>17</v>
      </c>
      <c r="B16" s="22"/>
      <c r="C16" s="23"/>
      <c r="D16" s="23"/>
      <c r="E16" s="24"/>
      <c r="F16" s="20">
        <f t="shared" si="0"/>
        <v>0</v>
      </c>
    </row>
    <row r="17" spans="1:6">
      <c r="A17" s="21" t="s">
        <v>18</v>
      </c>
      <c r="B17" s="22"/>
      <c r="C17" s="23"/>
      <c r="D17" s="23"/>
      <c r="E17" s="24"/>
      <c r="F17" s="20">
        <f t="shared" si="0"/>
        <v>0</v>
      </c>
    </row>
    <row r="18" spans="1:6">
      <c r="A18" s="21" t="s">
        <v>19</v>
      </c>
      <c r="B18" s="22"/>
      <c r="C18" s="23"/>
      <c r="D18" s="23"/>
      <c r="E18" s="24"/>
      <c r="F18" s="20">
        <f t="shared" si="0"/>
        <v>0</v>
      </c>
    </row>
    <row r="19" spans="1:6">
      <c r="A19" s="21" t="s">
        <v>20</v>
      </c>
      <c r="B19" s="22"/>
      <c r="C19" s="23"/>
      <c r="D19" s="23"/>
      <c r="E19" s="24"/>
      <c r="F19" s="20">
        <f t="shared" si="0"/>
        <v>0</v>
      </c>
    </row>
    <row r="20" spans="1:6">
      <c r="A20" s="21" t="s">
        <v>21</v>
      </c>
      <c r="B20" s="22"/>
      <c r="C20" s="23"/>
      <c r="D20" s="23"/>
      <c r="E20" s="24"/>
      <c r="F20" s="20">
        <f t="shared" si="0"/>
        <v>0</v>
      </c>
    </row>
    <row r="21" spans="1:6">
      <c r="A21" s="21" t="s">
        <v>22</v>
      </c>
      <c r="B21" s="22"/>
      <c r="C21" s="23"/>
      <c r="D21" s="23"/>
      <c r="E21" s="24"/>
      <c r="F21" s="20">
        <f t="shared" si="0"/>
        <v>0</v>
      </c>
    </row>
    <row r="22" spans="1:6">
      <c r="A22" s="21" t="s">
        <v>23</v>
      </c>
      <c r="B22" s="22"/>
      <c r="C22" s="23"/>
      <c r="D22" s="23"/>
      <c r="E22" s="24"/>
      <c r="F22" s="20">
        <f t="shared" si="0"/>
        <v>0</v>
      </c>
    </row>
    <row r="23" spans="1:6">
      <c r="A23" s="21" t="s">
        <v>24</v>
      </c>
      <c r="B23" s="22"/>
      <c r="C23" s="23"/>
      <c r="D23" s="23"/>
      <c r="E23" s="24"/>
      <c r="F23" s="20">
        <f t="shared" si="0"/>
        <v>0</v>
      </c>
    </row>
    <row r="24" spans="1:6">
      <c r="A24" s="25" t="s">
        <v>25</v>
      </c>
      <c r="B24" s="26"/>
      <c r="C24" s="27"/>
      <c r="D24" s="27"/>
      <c r="E24" s="28"/>
      <c r="F24" s="20">
        <f t="shared" si="0"/>
        <v>0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0</v>
      </c>
      <c r="D26" s="32">
        <f>(D13+D14+D15+D16+D17+D18+D19+D20)/8</f>
        <v>0</v>
      </c>
      <c r="E26" s="32">
        <f>(E13+E14+E15+E16+E17+E18+E19+E20)/8</f>
        <v>0</v>
      </c>
      <c r="F26" s="20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0</v>
      </c>
      <c r="D27" s="37">
        <f>(D21+D22+D23+D24)/4</f>
        <v>0</v>
      </c>
      <c r="E27" s="37">
        <f>(E21+E22+E23+E24)/4</f>
        <v>0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0</v>
      </c>
      <c r="D28" s="41">
        <f>(D13+D14+D15+D16+D17+D18+D19+D20+D21+D22+D23+D24)/12</f>
        <v>0</v>
      </c>
      <c r="E28" s="41">
        <f>(E13+E14+E15+E16+E17+E18+E19+E20+E21+E22+E23+E24)/12</f>
        <v>0</v>
      </c>
      <c r="F28" s="20"/>
    </row>
    <row r="29" spans="1:6">
      <c r="A29" s="44"/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>
      <c r="A32" s="45"/>
      <c r="B32" s="45"/>
      <c r="C32" s="45"/>
      <c r="D32" s="45"/>
      <c r="E32" s="45"/>
    </row>
    <row r="33" spans="1:9" ht="12.95" customHeight="1">
      <c r="A33" s="244" t="s">
        <v>30</v>
      </c>
      <c r="B33" s="245" t="s">
        <v>9</v>
      </c>
      <c r="C33" s="245"/>
      <c r="D33" s="245"/>
      <c r="E33" s="245"/>
    </row>
    <row r="34" spans="1:9" ht="24">
      <c r="A34" s="244"/>
      <c r="B34" s="46" t="s">
        <v>10</v>
      </c>
      <c r="C34" s="47" t="s">
        <v>11</v>
      </c>
      <c r="D34" s="47" t="s">
        <v>12</v>
      </c>
      <c r="E34" s="48" t="s">
        <v>13</v>
      </c>
    </row>
    <row r="35" spans="1:9" ht="26.25" customHeight="1">
      <c r="A35" s="49" t="s">
        <v>31</v>
      </c>
      <c r="B35" s="50">
        <f>B37+B36</f>
        <v>1</v>
      </c>
      <c r="C35" s="50">
        <f>C37+C36</f>
        <v>0</v>
      </c>
      <c r="D35" s="50">
        <f>D37+D36</f>
        <v>0</v>
      </c>
      <c r="E35" s="50">
        <f>E37+E36</f>
        <v>0</v>
      </c>
    </row>
    <row r="36" spans="1:9" ht="15" customHeight="1">
      <c r="A36" s="51" t="s">
        <v>32</v>
      </c>
      <c r="B36" s="52">
        <v>0</v>
      </c>
      <c r="C36" s="53">
        <v>0</v>
      </c>
      <c r="D36" s="53">
        <v>0</v>
      </c>
      <c r="E36" s="54">
        <v>0</v>
      </c>
      <c r="F36" s="55"/>
      <c r="G36" s="55"/>
      <c r="H36" s="55"/>
      <c r="I36" s="55"/>
    </row>
    <row r="37" spans="1:9" ht="47.25">
      <c r="A37" s="56" t="s">
        <v>33</v>
      </c>
      <c r="B37" s="57">
        <f>B39+B40+B41+B42+B43+B44+B45+B46+B47+B48+B49+B50+B51+B52+B53+B54+B55+B56+B57+B58+B59+B60</f>
        <v>1</v>
      </c>
      <c r="C37" s="57">
        <f>C39+C40+C41+C42+C43+C44+C45+C46+C47+C48+C49+C50+C51+C52+C53+C54+C55+C56+C57+C58+C59+C60</f>
        <v>0</v>
      </c>
      <c r="D37" s="57">
        <f>D39+D40+D41+D42+D43+D44+D45+D46+D47+D48+D49+D50+D51+D52+D53+D54+D55+D56+D57+D58+D59+D60</f>
        <v>0</v>
      </c>
      <c r="E37" s="57">
        <f>E39+E40+E41+E42+E43+E44+E45+E46+E47+E48+E49+E50+E51+E52+E53+E54+E55+E56+E57+E58+E59+E60</f>
        <v>0</v>
      </c>
      <c r="F37" s="55"/>
      <c r="G37" s="55"/>
      <c r="H37" s="55"/>
      <c r="I37" s="55"/>
    </row>
    <row r="38" spans="1:9">
      <c r="A38" s="58" t="s">
        <v>34</v>
      </c>
      <c r="B38" s="59"/>
      <c r="C38" s="60"/>
      <c r="D38" s="60"/>
      <c r="E38" s="61"/>
      <c r="F38" s="55"/>
      <c r="G38" s="55"/>
      <c r="H38" s="55"/>
      <c r="I38" s="55"/>
    </row>
    <row r="39" spans="1:9">
      <c r="A39" s="62" t="s">
        <v>35</v>
      </c>
      <c r="B39" s="63">
        <v>1</v>
      </c>
      <c r="C39" s="63"/>
      <c r="D39" s="63"/>
      <c r="E39" s="63"/>
      <c r="F39" s="55"/>
      <c r="G39" s="55"/>
      <c r="H39" s="55"/>
      <c r="I39" s="55"/>
    </row>
    <row r="40" spans="1:9" ht="25.5">
      <c r="A40" s="62" t="s">
        <v>36</v>
      </c>
      <c r="B40" s="63"/>
      <c r="C40" s="63"/>
      <c r="D40" s="63"/>
      <c r="E40" s="63"/>
      <c r="F40" s="55"/>
      <c r="G40" s="55"/>
      <c r="H40" s="55"/>
      <c r="I40" s="55"/>
    </row>
    <row r="41" spans="1:9">
      <c r="A41" s="62" t="s">
        <v>37</v>
      </c>
      <c r="B41" s="63"/>
      <c r="C41" s="63"/>
      <c r="D41" s="63"/>
      <c r="E41" s="63"/>
      <c r="F41" s="55"/>
      <c r="G41" s="55"/>
      <c r="H41" s="55"/>
      <c r="I41" s="55"/>
    </row>
    <row r="42" spans="1:9">
      <c r="A42" s="62" t="s">
        <v>38</v>
      </c>
      <c r="B42" s="63"/>
      <c r="C42" s="63"/>
      <c r="D42" s="63"/>
      <c r="E42" s="63"/>
      <c r="F42" s="55"/>
      <c r="G42" s="55"/>
      <c r="H42" s="55"/>
      <c r="I42" s="55"/>
    </row>
    <row r="43" spans="1:9" ht="25.5">
      <c r="A43" s="62" t="s">
        <v>39</v>
      </c>
      <c r="B43" s="63"/>
      <c r="C43" s="63"/>
      <c r="D43" s="63"/>
      <c r="E43" s="63"/>
      <c r="F43" s="55"/>
      <c r="G43" s="55"/>
      <c r="H43" s="55"/>
      <c r="I43" s="55"/>
    </row>
    <row r="44" spans="1:9">
      <c r="A44" s="62" t="s">
        <v>40</v>
      </c>
      <c r="B44" s="63"/>
      <c r="C44" s="63"/>
      <c r="D44" s="63"/>
      <c r="E44" s="63"/>
      <c r="F44" s="55"/>
      <c r="G44" s="55"/>
      <c r="H44" s="55"/>
      <c r="I44" s="55"/>
    </row>
    <row r="45" spans="1:9">
      <c r="A45" s="62" t="s">
        <v>41</v>
      </c>
      <c r="B45" s="63"/>
      <c r="C45" s="63"/>
      <c r="D45" s="63"/>
      <c r="E45" s="63"/>
      <c r="F45" s="55"/>
      <c r="G45" s="55"/>
      <c r="H45" s="55"/>
      <c r="I45" s="55"/>
    </row>
    <row r="46" spans="1:9">
      <c r="A46" s="62" t="s">
        <v>42</v>
      </c>
      <c r="B46" s="63"/>
      <c r="C46" s="63"/>
      <c r="D46" s="63"/>
      <c r="E46" s="63"/>
      <c r="F46" s="55"/>
      <c r="G46" s="55"/>
      <c r="H46" s="55"/>
      <c r="I46" s="55"/>
    </row>
    <row r="47" spans="1:9" ht="25.5">
      <c r="A47" s="62" t="s">
        <v>43</v>
      </c>
      <c r="B47" s="63"/>
      <c r="C47" s="63"/>
      <c r="D47" s="63"/>
      <c r="E47" s="63"/>
      <c r="F47" s="55"/>
      <c r="G47" s="55"/>
      <c r="H47" s="55"/>
      <c r="I47" s="55"/>
    </row>
    <row r="48" spans="1:9">
      <c r="A48" s="62" t="s">
        <v>44</v>
      </c>
      <c r="B48" s="63"/>
      <c r="C48" s="63"/>
      <c r="D48" s="63"/>
      <c r="E48" s="63"/>
      <c r="F48" s="55"/>
      <c r="G48" s="55"/>
      <c r="H48" s="55"/>
      <c r="I48" s="55"/>
    </row>
    <row r="49" spans="1:9">
      <c r="A49" s="62" t="s">
        <v>45</v>
      </c>
      <c r="B49" s="63"/>
      <c r="C49" s="63"/>
      <c r="D49" s="63"/>
      <c r="E49" s="63"/>
      <c r="F49" s="55"/>
      <c r="G49" s="55"/>
      <c r="H49" s="55"/>
      <c r="I49" s="55"/>
    </row>
    <row r="50" spans="1:9">
      <c r="A50" s="62" t="s">
        <v>46</v>
      </c>
      <c r="B50" s="63"/>
      <c r="C50" s="63"/>
      <c r="D50" s="63"/>
      <c r="E50" s="63"/>
      <c r="F50" s="55"/>
      <c r="G50" s="55"/>
      <c r="H50" s="55"/>
      <c r="I50" s="55"/>
    </row>
    <row r="51" spans="1:9" ht="25.5">
      <c r="A51" s="62" t="s">
        <v>47</v>
      </c>
      <c r="B51" s="63"/>
      <c r="C51" s="63"/>
      <c r="D51" s="63"/>
      <c r="E51" s="63"/>
      <c r="F51" s="55"/>
      <c r="G51" s="55"/>
      <c r="H51" s="55"/>
      <c r="I51" s="55"/>
    </row>
    <row r="52" spans="1:9">
      <c r="A52" s="62" t="s">
        <v>48</v>
      </c>
      <c r="B52" s="63"/>
      <c r="C52" s="63"/>
      <c r="D52" s="63"/>
      <c r="E52" s="63"/>
      <c r="F52" s="55"/>
      <c r="G52" s="55"/>
      <c r="H52" s="55"/>
      <c r="I52" s="55"/>
    </row>
    <row r="53" spans="1:9">
      <c r="A53" s="62" t="s">
        <v>49</v>
      </c>
      <c r="B53" s="63"/>
      <c r="C53" s="63"/>
      <c r="D53" s="63"/>
      <c r="E53" s="63"/>
      <c r="F53" s="55"/>
      <c r="G53" s="55"/>
      <c r="H53" s="55"/>
      <c r="I53" s="55"/>
    </row>
    <row r="54" spans="1:9" ht="25.5">
      <c r="A54" s="62" t="s">
        <v>50</v>
      </c>
      <c r="B54" s="63"/>
      <c r="C54" s="63"/>
      <c r="D54" s="63"/>
      <c r="E54" s="63"/>
      <c r="F54" s="55"/>
      <c r="G54" s="55"/>
      <c r="H54" s="55"/>
      <c r="I54" s="55"/>
    </row>
    <row r="55" spans="1:9">
      <c r="A55" s="62" t="s">
        <v>51</v>
      </c>
      <c r="B55" s="63"/>
      <c r="C55" s="63"/>
      <c r="D55" s="63"/>
      <c r="E55" s="63"/>
      <c r="F55" s="55"/>
      <c r="G55" s="55"/>
      <c r="H55" s="55"/>
      <c r="I55" s="55"/>
    </row>
    <row r="56" spans="1:9" ht="25.5">
      <c r="A56" s="62" t="s">
        <v>52</v>
      </c>
      <c r="B56" s="63"/>
      <c r="C56" s="63"/>
      <c r="D56" s="63"/>
      <c r="E56" s="63"/>
      <c r="F56" s="55"/>
      <c r="G56" s="55"/>
      <c r="H56" s="55"/>
      <c r="I56" s="55"/>
    </row>
    <row r="57" spans="1:9" ht="38.25">
      <c r="A57" s="62" t="s">
        <v>53</v>
      </c>
      <c r="B57" s="63"/>
      <c r="C57" s="63"/>
      <c r="D57" s="63"/>
      <c r="E57" s="63"/>
      <c r="F57" s="55"/>
      <c r="G57" s="55"/>
      <c r="H57" s="55"/>
      <c r="I57" s="55"/>
    </row>
    <row r="58" spans="1:9" ht="38.25">
      <c r="A58" s="62" t="s">
        <v>54</v>
      </c>
      <c r="B58" s="63"/>
      <c r="C58" s="63"/>
      <c r="D58" s="63"/>
      <c r="E58" s="63"/>
      <c r="F58" s="55"/>
      <c r="G58" s="55"/>
      <c r="H58" s="55"/>
      <c r="I58" s="55"/>
    </row>
    <row r="59" spans="1:9" ht="37.5" customHeight="1">
      <c r="A59" s="62" t="s">
        <v>55</v>
      </c>
      <c r="B59" s="63"/>
      <c r="C59" s="63"/>
      <c r="D59" s="63"/>
      <c r="E59" s="63"/>
      <c r="F59" s="55"/>
      <c r="G59" s="55"/>
      <c r="H59" s="55"/>
      <c r="I59" s="55"/>
    </row>
    <row r="60" spans="1:9" ht="15.75" customHeight="1">
      <c r="A60" s="64" t="s">
        <v>56</v>
      </c>
      <c r="B60" s="65"/>
      <c r="C60" s="65"/>
      <c r="D60" s="65"/>
      <c r="E60" s="65"/>
      <c r="F60" s="55"/>
      <c r="G60" s="55"/>
      <c r="H60" s="55"/>
      <c r="I60" s="55"/>
    </row>
    <row r="63" spans="1:9">
      <c r="A63" s="66" t="s">
        <v>57</v>
      </c>
      <c r="D63" s="67" t="s">
        <v>58</v>
      </c>
    </row>
    <row r="64" spans="1:9">
      <c r="A64" s="68" t="s">
        <v>59</v>
      </c>
      <c r="D64" s="4" t="s">
        <v>60</v>
      </c>
    </row>
  </sheetData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conditionalFormatting sqref="A13:A24">
    <cfRule type="expression" dxfId="9" priority="1" stopIfTrue="1">
      <formula>AND(F13&gt;0,F13&lt;4)</formula>
    </cfRule>
    <cfRule type="expression" dxfId="8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4"/>
  <sheetViews>
    <sheetView topLeftCell="A10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5.8554687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74</v>
      </c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41">
        <v>0</v>
      </c>
      <c r="C13" s="142">
        <v>1</v>
      </c>
      <c r="D13" s="142">
        <v>1</v>
      </c>
      <c r="E13" s="143">
        <v>5</v>
      </c>
      <c r="F13" s="20">
        <f t="shared" ref="F13:F24" si="0">COUNT(B13:E13)</f>
        <v>4</v>
      </c>
    </row>
    <row r="14" spans="1:6">
      <c r="A14" s="21" t="s">
        <v>15</v>
      </c>
      <c r="B14" s="144">
        <v>0</v>
      </c>
      <c r="C14" s="145">
        <v>1</v>
      </c>
      <c r="D14" s="145">
        <v>1</v>
      </c>
      <c r="E14" s="146">
        <v>4.83</v>
      </c>
      <c r="F14" s="20">
        <f t="shared" si="0"/>
        <v>4</v>
      </c>
    </row>
    <row r="15" spans="1:6">
      <c r="A15" s="21" t="s">
        <v>16</v>
      </c>
      <c r="B15" s="144">
        <v>0</v>
      </c>
      <c r="C15" s="145">
        <v>1</v>
      </c>
      <c r="D15" s="145">
        <v>1</v>
      </c>
      <c r="E15" s="146">
        <v>5</v>
      </c>
      <c r="F15" s="20">
        <f t="shared" si="0"/>
        <v>4</v>
      </c>
    </row>
    <row r="16" spans="1:6">
      <c r="A16" s="21" t="s">
        <v>17</v>
      </c>
      <c r="B16" s="144">
        <v>0</v>
      </c>
      <c r="C16" s="145">
        <v>1</v>
      </c>
      <c r="D16" s="145">
        <v>1</v>
      </c>
      <c r="E16" s="146">
        <v>5</v>
      </c>
      <c r="F16" s="20">
        <f t="shared" si="0"/>
        <v>4</v>
      </c>
    </row>
    <row r="17" spans="1:6">
      <c r="A17" s="21" t="s">
        <v>18</v>
      </c>
      <c r="B17" s="144">
        <v>0</v>
      </c>
      <c r="C17" s="145">
        <v>1</v>
      </c>
      <c r="D17" s="145">
        <v>1</v>
      </c>
      <c r="E17" s="146">
        <v>4.93</v>
      </c>
      <c r="F17" s="20">
        <f t="shared" si="0"/>
        <v>4</v>
      </c>
    </row>
    <row r="18" spans="1:6">
      <c r="A18" s="21" t="s">
        <v>19</v>
      </c>
      <c r="B18" s="144">
        <v>0</v>
      </c>
      <c r="C18" s="145">
        <v>1</v>
      </c>
      <c r="D18" s="145">
        <v>1</v>
      </c>
      <c r="E18" s="146">
        <v>4.9000000000000004</v>
      </c>
      <c r="F18" s="20">
        <f t="shared" si="0"/>
        <v>4</v>
      </c>
    </row>
    <row r="19" spans="1:6">
      <c r="A19" s="21" t="s">
        <v>20</v>
      </c>
      <c r="B19" s="144">
        <v>0</v>
      </c>
      <c r="C19" s="145">
        <v>1</v>
      </c>
      <c r="D19" s="145">
        <v>1</v>
      </c>
      <c r="E19" s="146">
        <v>5</v>
      </c>
      <c r="F19" s="20">
        <f t="shared" si="0"/>
        <v>4</v>
      </c>
    </row>
    <row r="20" spans="1:6">
      <c r="A20" s="21" t="s">
        <v>21</v>
      </c>
      <c r="B20" s="144">
        <v>0</v>
      </c>
      <c r="C20" s="145">
        <v>1</v>
      </c>
      <c r="D20" s="145">
        <v>1</v>
      </c>
      <c r="E20" s="146">
        <v>5</v>
      </c>
      <c r="F20" s="20">
        <f t="shared" si="0"/>
        <v>4</v>
      </c>
    </row>
    <row r="21" spans="1:6">
      <c r="A21" s="21" t="s">
        <v>22</v>
      </c>
      <c r="B21" s="144">
        <v>0</v>
      </c>
      <c r="C21" s="145">
        <v>1</v>
      </c>
      <c r="D21" s="145">
        <v>1</v>
      </c>
      <c r="E21" s="146">
        <v>4.7699999999999996</v>
      </c>
      <c r="F21" s="20">
        <f t="shared" si="0"/>
        <v>4</v>
      </c>
    </row>
    <row r="22" spans="1:6">
      <c r="A22" s="21" t="s">
        <v>23</v>
      </c>
      <c r="B22" s="144">
        <v>0</v>
      </c>
      <c r="C22" s="145">
        <v>1</v>
      </c>
      <c r="D22" s="145">
        <v>1</v>
      </c>
      <c r="E22" s="146">
        <v>4.87</v>
      </c>
      <c r="F22" s="20">
        <f t="shared" si="0"/>
        <v>4</v>
      </c>
    </row>
    <row r="23" spans="1:6">
      <c r="A23" s="21" t="s">
        <v>24</v>
      </c>
      <c r="B23" s="144">
        <v>0</v>
      </c>
      <c r="C23" s="145">
        <v>1</v>
      </c>
      <c r="D23" s="145">
        <v>1</v>
      </c>
      <c r="E23" s="146">
        <v>4.97</v>
      </c>
      <c r="F23" s="20">
        <f t="shared" si="0"/>
        <v>4</v>
      </c>
    </row>
    <row r="24" spans="1:6">
      <c r="A24" s="25" t="s">
        <v>25</v>
      </c>
      <c r="B24" s="157">
        <v>0</v>
      </c>
      <c r="C24" s="158">
        <v>1</v>
      </c>
      <c r="D24" s="158">
        <v>1</v>
      </c>
      <c r="E24" s="159">
        <v>4.8</v>
      </c>
      <c r="F24" s="20">
        <f t="shared" si="0"/>
        <v>4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1</v>
      </c>
      <c r="D26" s="32">
        <f>(D13+D14+D15+D16+D17+D18+D19+D20)/8</f>
        <v>1</v>
      </c>
      <c r="E26" s="32">
        <f>(E13+E14+E15+E16+E17+E18+E19+E20)/8</f>
        <v>4.9574999999999996</v>
      </c>
      <c r="F26" s="20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1</v>
      </c>
      <c r="D27" s="37">
        <f>(D21+D22+D23+D24)/4</f>
        <v>1</v>
      </c>
      <c r="E27" s="37">
        <f>(E21+E22+E23+E24)/4</f>
        <v>4.8525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1</v>
      </c>
      <c r="D28" s="41">
        <f>(D13+D14+D15+D16+D17+D18+D19+D20+D21+D22+D23+D24)/12</f>
        <v>1</v>
      </c>
      <c r="E28" s="41">
        <f>(E13+E14+E15+E16+E17+E18+E19+E20+E21+E22+E23+E24)/12</f>
        <v>4.9224999999999985</v>
      </c>
      <c r="F28" s="20">
        <f>SUM(D28:E28)</f>
        <v>5.9224999999999985</v>
      </c>
    </row>
    <row r="29" spans="1:6">
      <c r="A29" s="44"/>
      <c r="D29" t="s">
        <v>62</v>
      </c>
      <c r="E29" s="55">
        <f>B28+C28+D28+E28</f>
        <v>6.9224999999999985</v>
      </c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 ht="13.5" thickBot="1">
      <c r="A32" s="45"/>
      <c r="B32" s="45"/>
      <c r="C32" s="45"/>
      <c r="D32" s="45"/>
      <c r="E32" s="45"/>
    </row>
    <row r="33" spans="1:9" ht="12.95" customHeight="1" thickBot="1">
      <c r="A33" s="244" t="s">
        <v>30</v>
      </c>
      <c r="B33" s="245" t="s">
        <v>9</v>
      </c>
      <c r="C33" s="245"/>
      <c r="D33" s="245"/>
      <c r="E33" s="253"/>
      <c r="F33" s="168"/>
    </row>
    <row r="34" spans="1:9" ht="24.75" thickBot="1">
      <c r="A34" s="244"/>
      <c r="B34" s="46" t="s">
        <v>10</v>
      </c>
      <c r="C34" s="47" t="s">
        <v>11</v>
      </c>
      <c r="D34" s="47" t="s">
        <v>12</v>
      </c>
      <c r="E34" s="167" t="s">
        <v>13</v>
      </c>
      <c r="F34" s="178" t="s">
        <v>80</v>
      </c>
    </row>
    <row r="35" spans="1:9" ht="26.25" customHeight="1" thickBot="1">
      <c r="A35" s="49" t="s">
        <v>31</v>
      </c>
      <c r="B35" s="50">
        <f>B37+B36</f>
        <v>0</v>
      </c>
      <c r="C35" s="50">
        <f>C37+C36</f>
        <v>30982.55</v>
      </c>
      <c r="D35" s="50">
        <f>D37+D36</f>
        <v>54836.09</v>
      </c>
      <c r="E35" s="164">
        <f>E37+E36</f>
        <v>264620.58</v>
      </c>
      <c r="F35" s="183">
        <f>F37+F36</f>
        <v>350439.22</v>
      </c>
    </row>
    <row r="36" spans="1:9" ht="15" customHeight="1" thickBot="1">
      <c r="A36" s="51" t="s">
        <v>32</v>
      </c>
      <c r="B36" s="135">
        <v>0</v>
      </c>
      <c r="C36" s="136">
        <v>26709.37</v>
      </c>
      <c r="D36" s="136">
        <v>31764</v>
      </c>
      <c r="E36" s="174">
        <v>179771.1</v>
      </c>
      <c r="F36" s="179">
        <f>B36+C36+D36+E36</f>
        <v>238244.47</v>
      </c>
      <c r="G36" s="55"/>
      <c r="H36" s="55"/>
      <c r="I36" s="55"/>
    </row>
    <row r="37" spans="1:9" ht="48" thickBot="1">
      <c r="A37" s="56" t="s">
        <v>33</v>
      </c>
      <c r="B37" s="163">
        <f>B39+B40+B41+B42+B43+B44+B45+B46+B47+B48+B49+B50+B51+B52+B53+B54+B55+B56+B57+B58+B59+B60</f>
        <v>0</v>
      </c>
      <c r="C37" s="163">
        <f>C39+C40+C41+C42+C43+C44+C45+C46+C47+C48+C49+C50+C51+C52+C53+C54+C55+C56+C57+C58+C59+C60</f>
        <v>4273.18</v>
      </c>
      <c r="D37" s="163">
        <f>D39+D40+D41+D42+D43+D44+D45+D46+D47+D48+D49+D50+D51+D52+D53+D54+D55+D56+D57+D58+D59+D60</f>
        <v>23072.09</v>
      </c>
      <c r="E37" s="165">
        <f>E39+E40+E41+E42+E43+E44+E45+E46+E47+E48+E49+E50+E51+E52+E53+E54+E55+E56+E57+E58+E59+E60</f>
        <v>84849.48000000001</v>
      </c>
      <c r="F37" s="181">
        <f>F39+F40+F41+F42+F43+F44+F45+F46+F47+F48+F49+F50+F51+F52+F53+F54+F55+F56+F57+F58+F59+F60</f>
        <v>112194.75</v>
      </c>
      <c r="G37" s="55"/>
      <c r="H37" s="55"/>
      <c r="I37" s="55"/>
    </row>
    <row r="38" spans="1:9">
      <c r="A38" s="58" t="s">
        <v>34</v>
      </c>
      <c r="B38" s="59"/>
      <c r="C38" s="60"/>
      <c r="D38" s="60"/>
      <c r="E38" s="166"/>
      <c r="F38" s="177"/>
      <c r="G38" s="55"/>
      <c r="H38" s="55"/>
      <c r="I38" s="55"/>
    </row>
    <row r="39" spans="1:9">
      <c r="A39" s="62" t="s">
        <v>35</v>
      </c>
      <c r="B39" s="137">
        <v>0</v>
      </c>
      <c r="C39" s="138">
        <v>0</v>
      </c>
      <c r="D39" s="138">
        <v>6352.8</v>
      </c>
      <c r="E39" s="175">
        <v>32575.77</v>
      </c>
      <c r="F39" s="169">
        <f>B39+C39+D39+E39</f>
        <v>38928.57</v>
      </c>
      <c r="G39" s="55"/>
      <c r="H39" s="55"/>
      <c r="I39" s="55"/>
    </row>
    <row r="40" spans="1:9" ht="25.5">
      <c r="A40" s="62" t="s">
        <v>36</v>
      </c>
      <c r="B40" s="137">
        <v>0</v>
      </c>
      <c r="C40" s="138">
        <v>0</v>
      </c>
      <c r="D40" s="138">
        <v>0</v>
      </c>
      <c r="E40" s="175">
        <v>10200</v>
      </c>
      <c r="F40" s="169">
        <f t="shared" ref="F40:F60" si="1">B40+C40+D40+E40</f>
        <v>10200</v>
      </c>
      <c r="G40" s="55"/>
      <c r="H40" s="55"/>
      <c r="I40" s="55"/>
    </row>
    <row r="41" spans="1:9">
      <c r="A41" s="62" t="s">
        <v>37</v>
      </c>
      <c r="B41" s="137">
        <v>0</v>
      </c>
      <c r="C41" s="138">
        <v>0</v>
      </c>
      <c r="D41" s="138">
        <v>0</v>
      </c>
      <c r="E41" s="175">
        <v>0</v>
      </c>
      <c r="F41" s="169">
        <f t="shared" si="1"/>
        <v>0</v>
      </c>
      <c r="G41" s="55"/>
      <c r="H41" s="55"/>
      <c r="I41" s="55"/>
    </row>
    <row r="42" spans="1:9">
      <c r="A42" s="62" t="s">
        <v>38</v>
      </c>
      <c r="B42" s="137">
        <v>0</v>
      </c>
      <c r="C42" s="138">
        <v>0</v>
      </c>
      <c r="D42" s="138">
        <v>0</v>
      </c>
      <c r="E42" s="175">
        <v>0</v>
      </c>
      <c r="F42" s="169">
        <f t="shared" si="1"/>
        <v>0</v>
      </c>
      <c r="G42" s="55"/>
      <c r="H42" s="55"/>
      <c r="I42" s="55"/>
    </row>
    <row r="43" spans="1:9" ht="25.5">
      <c r="A43" s="62" t="s">
        <v>39</v>
      </c>
      <c r="B43" s="137">
        <v>0</v>
      </c>
      <c r="C43" s="138">
        <v>0</v>
      </c>
      <c r="D43" s="138">
        <v>0</v>
      </c>
      <c r="E43" s="175">
        <v>0</v>
      </c>
      <c r="F43" s="169">
        <f t="shared" si="1"/>
        <v>0</v>
      </c>
      <c r="G43" s="55"/>
      <c r="H43" s="55"/>
      <c r="I43" s="55"/>
    </row>
    <row r="44" spans="1:9">
      <c r="A44" s="62" t="s">
        <v>40</v>
      </c>
      <c r="B44" s="137">
        <v>0</v>
      </c>
      <c r="C44" s="138">
        <v>0</v>
      </c>
      <c r="D44" s="138">
        <v>0</v>
      </c>
      <c r="E44" s="175">
        <v>0</v>
      </c>
      <c r="F44" s="169">
        <f t="shared" si="1"/>
        <v>0</v>
      </c>
      <c r="G44" s="55"/>
      <c r="H44" s="55"/>
      <c r="I44" s="55"/>
    </row>
    <row r="45" spans="1:9">
      <c r="A45" s="62" t="s">
        <v>41</v>
      </c>
      <c r="B45" s="137">
        <v>0</v>
      </c>
      <c r="C45" s="138">
        <v>1260.4100000000001</v>
      </c>
      <c r="D45" s="138">
        <v>1320</v>
      </c>
      <c r="E45" s="175">
        <v>6360.51</v>
      </c>
      <c r="F45" s="169">
        <f t="shared" si="1"/>
        <v>8940.92</v>
      </c>
      <c r="G45" s="55"/>
      <c r="H45" s="55"/>
      <c r="I45" s="55"/>
    </row>
    <row r="46" spans="1:9">
      <c r="A46" s="62" t="s">
        <v>42</v>
      </c>
      <c r="B46" s="137">
        <v>0</v>
      </c>
      <c r="C46" s="138">
        <v>0</v>
      </c>
      <c r="D46" s="138">
        <v>0</v>
      </c>
      <c r="E46" s="175">
        <v>0</v>
      </c>
      <c r="F46" s="169">
        <f t="shared" si="1"/>
        <v>0</v>
      </c>
      <c r="G46" s="55"/>
      <c r="H46" s="55"/>
      <c r="I46" s="55"/>
    </row>
    <row r="47" spans="1:9" ht="25.5">
      <c r="A47" s="62" t="s">
        <v>43</v>
      </c>
      <c r="B47" s="137">
        <v>0</v>
      </c>
      <c r="C47" s="138">
        <v>0</v>
      </c>
      <c r="D47" s="138">
        <v>0</v>
      </c>
      <c r="E47" s="175">
        <v>0</v>
      </c>
      <c r="F47" s="169">
        <f t="shared" si="1"/>
        <v>0</v>
      </c>
      <c r="G47" s="55"/>
      <c r="H47" s="55"/>
      <c r="I47" s="55"/>
    </row>
    <row r="48" spans="1:9">
      <c r="A48" s="62" t="s">
        <v>44</v>
      </c>
      <c r="B48" s="137">
        <v>0</v>
      </c>
      <c r="C48" s="138">
        <v>0</v>
      </c>
      <c r="D48" s="138">
        <v>0</v>
      </c>
      <c r="E48" s="175">
        <v>7225.83</v>
      </c>
      <c r="F48" s="169">
        <f t="shared" si="1"/>
        <v>7225.83</v>
      </c>
      <c r="G48" s="55"/>
      <c r="H48" s="55"/>
      <c r="I48" s="55"/>
    </row>
    <row r="49" spans="1:9">
      <c r="A49" s="62" t="s">
        <v>45</v>
      </c>
      <c r="B49" s="137">
        <v>0</v>
      </c>
      <c r="C49" s="138">
        <v>0</v>
      </c>
      <c r="D49" s="138">
        <v>0</v>
      </c>
      <c r="E49" s="175">
        <v>0</v>
      </c>
      <c r="F49" s="169">
        <f t="shared" si="1"/>
        <v>0</v>
      </c>
      <c r="G49" s="55"/>
      <c r="H49" s="55"/>
      <c r="I49" s="55"/>
    </row>
    <row r="50" spans="1:9">
      <c r="A50" s="62" t="s">
        <v>46</v>
      </c>
      <c r="B50" s="137">
        <v>0</v>
      </c>
      <c r="C50" s="138">
        <v>0</v>
      </c>
      <c r="D50" s="138">
        <v>0</v>
      </c>
      <c r="E50" s="175">
        <v>0</v>
      </c>
      <c r="F50" s="169">
        <f t="shared" si="1"/>
        <v>0</v>
      </c>
      <c r="G50" s="55"/>
      <c r="H50" s="55"/>
      <c r="I50" s="55"/>
    </row>
    <row r="51" spans="1:9" ht="25.5">
      <c r="A51" s="62" t="s">
        <v>47</v>
      </c>
      <c r="B51" s="137">
        <v>0</v>
      </c>
      <c r="C51" s="138">
        <v>912.77</v>
      </c>
      <c r="D51" s="138">
        <v>0</v>
      </c>
      <c r="E51" s="175">
        <v>3019.56</v>
      </c>
      <c r="F51" s="169">
        <f t="shared" si="1"/>
        <v>3932.33</v>
      </c>
      <c r="G51" s="55"/>
      <c r="H51" s="55"/>
      <c r="I51" s="55"/>
    </row>
    <row r="52" spans="1:9">
      <c r="A52" s="62" t="s">
        <v>48</v>
      </c>
      <c r="B52" s="137">
        <v>0</v>
      </c>
      <c r="C52" s="138">
        <v>0</v>
      </c>
      <c r="D52" s="138">
        <v>0</v>
      </c>
      <c r="E52" s="175">
        <v>0</v>
      </c>
      <c r="F52" s="169">
        <f t="shared" si="1"/>
        <v>0</v>
      </c>
      <c r="G52" s="55"/>
      <c r="H52" s="55"/>
      <c r="I52" s="55"/>
    </row>
    <row r="53" spans="1:9">
      <c r="A53" s="62" t="s">
        <v>49</v>
      </c>
      <c r="B53" s="137">
        <v>0</v>
      </c>
      <c r="C53" s="138">
        <v>0</v>
      </c>
      <c r="D53" s="138">
        <v>7466.72</v>
      </c>
      <c r="E53" s="175">
        <v>5761.2</v>
      </c>
      <c r="F53" s="169">
        <f t="shared" si="1"/>
        <v>13227.92</v>
      </c>
      <c r="G53" s="55"/>
      <c r="H53" s="55"/>
      <c r="I53" s="55"/>
    </row>
    <row r="54" spans="1:9" ht="25.5">
      <c r="A54" s="62" t="s">
        <v>50</v>
      </c>
      <c r="B54" s="137">
        <v>0</v>
      </c>
      <c r="C54" s="138">
        <v>2100</v>
      </c>
      <c r="D54" s="138">
        <v>2720</v>
      </c>
      <c r="E54" s="175">
        <v>0</v>
      </c>
      <c r="F54" s="169">
        <f t="shared" si="1"/>
        <v>4820</v>
      </c>
      <c r="G54" s="55"/>
      <c r="H54" s="55"/>
      <c r="I54" s="55"/>
    </row>
    <row r="55" spans="1:9">
      <c r="A55" s="62" t="s">
        <v>51</v>
      </c>
      <c r="B55" s="137">
        <v>0</v>
      </c>
      <c r="C55" s="138">
        <v>0</v>
      </c>
      <c r="D55" s="138">
        <v>0</v>
      </c>
      <c r="E55" s="175">
        <v>0</v>
      </c>
      <c r="F55" s="169">
        <f t="shared" si="1"/>
        <v>0</v>
      </c>
      <c r="G55" s="55"/>
      <c r="H55" s="55"/>
      <c r="I55" s="55"/>
    </row>
    <row r="56" spans="1:9" ht="25.5">
      <c r="A56" s="62" t="s">
        <v>52</v>
      </c>
      <c r="B56" s="137">
        <v>0</v>
      </c>
      <c r="C56" s="138">
        <v>0</v>
      </c>
      <c r="D56" s="138">
        <v>0</v>
      </c>
      <c r="E56" s="175">
        <v>0</v>
      </c>
      <c r="F56" s="169">
        <f t="shared" si="1"/>
        <v>0</v>
      </c>
      <c r="G56" s="55"/>
      <c r="H56" s="55"/>
      <c r="I56" s="55"/>
    </row>
    <row r="57" spans="1:9" ht="38.25">
      <c r="A57" s="62" t="s">
        <v>53</v>
      </c>
      <c r="B57" s="137">
        <v>0</v>
      </c>
      <c r="C57" s="138">
        <v>0</v>
      </c>
      <c r="D57" s="138">
        <v>0</v>
      </c>
      <c r="E57" s="175">
        <v>0</v>
      </c>
      <c r="F57" s="169">
        <f t="shared" si="1"/>
        <v>0</v>
      </c>
      <c r="G57" s="55"/>
      <c r="H57" s="55"/>
      <c r="I57" s="55"/>
    </row>
    <row r="58" spans="1:9" ht="38.25">
      <c r="A58" s="62" t="s">
        <v>54</v>
      </c>
      <c r="B58" s="137">
        <v>0</v>
      </c>
      <c r="C58" s="138">
        <v>0</v>
      </c>
      <c r="D58" s="138">
        <v>0</v>
      </c>
      <c r="E58" s="175">
        <v>0</v>
      </c>
      <c r="F58" s="169">
        <f t="shared" si="1"/>
        <v>0</v>
      </c>
      <c r="G58" s="55"/>
      <c r="H58" s="55"/>
      <c r="I58" s="55"/>
    </row>
    <row r="59" spans="1:9" ht="37.5" customHeight="1">
      <c r="A59" s="62" t="s">
        <v>55</v>
      </c>
      <c r="B59" s="137">
        <v>0</v>
      </c>
      <c r="C59" s="138">
        <v>0</v>
      </c>
      <c r="D59" s="138">
        <v>0</v>
      </c>
      <c r="E59" s="175">
        <v>0</v>
      </c>
      <c r="F59" s="169">
        <f t="shared" si="1"/>
        <v>0</v>
      </c>
      <c r="G59" s="55"/>
      <c r="H59" s="55"/>
      <c r="I59" s="55"/>
    </row>
    <row r="60" spans="1:9" ht="15.75" customHeight="1" thickBot="1">
      <c r="A60" s="64" t="s">
        <v>56</v>
      </c>
      <c r="B60" s="139">
        <v>0</v>
      </c>
      <c r="C60" s="140">
        <v>0</v>
      </c>
      <c r="D60" s="140">
        <v>5212.57</v>
      </c>
      <c r="E60" s="176">
        <v>19706.61</v>
      </c>
      <c r="F60" s="169">
        <f t="shared" si="1"/>
        <v>24919.18</v>
      </c>
      <c r="G60" s="55"/>
      <c r="H60" s="55"/>
      <c r="I60" s="55"/>
    </row>
    <row r="61" spans="1:9">
      <c r="D61" t="s">
        <v>63</v>
      </c>
      <c r="E61" s="55">
        <f>B35+C35+D35+E35</f>
        <v>350439.22000000003</v>
      </c>
    </row>
    <row r="63" spans="1:9">
      <c r="A63" s="71" t="s">
        <v>101</v>
      </c>
      <c r="D63" s="67" t="s">
        <v>58</v>
      </c>
    </row>
    <row r="64" spans="1:9">
      <c r="A64" s="68" t="s">
        <v>59</v>
      </c>
      <c r="D64" s="4" t="s">
        <v>60</v>
      </c>
    </row>
  </sheetData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64"/>
  <sheetViews>
    <sheetView topLeftCell="A19" workbookViewId="0">
      <selection activeCell="C19" sqref="C19"/>
    </sheetView>
  </sheetViews>
  <sheetFormatPr defaultRowHeight="12.75"/>
  <cols>
    <col min="1" max="1" width="30" customWidth="1"/>
    <col min="2" max="5" width="14.5703125" customWidth="1"/>
    <col min="6" max="6" width="16.8554687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56" t="s">
        <v>88</v>
      </c>
      <c r="B5" s="241"/>
      <c r="C5" s="241"/>
      <c r="D5" s="241"/>
      <c r="E5" s="241"/>
    </row>
    <row r="6" spans="1:6" ht="20.25" customHeight="1">
      <c r="A6" s="7" t="s">
        <v>3</v>
      </c>
      <c r="B6" s="242" t="s">
        <v>75</v>
      </c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v>0</v>
      </c>
      <c r="C13" s="18">
        <v>2.5</v>
      </c>
      <c r="D13" s="18">
        <v>2.25</v>
      </c>
      <c r="E13" s="19">
        <v>2.02</v>
      </c>
      <c r="F13" s="20">
        <f t="shared" ref="F13:F24" si="0">COUNT(B13:E13)</f>
        <v>4</v>
      </c>
    </row>
    <row r="14" spans="1:6">
      <c r="A14" s="21" t="s">
        <v>15</v>
      </c>
      <c r="B14" s="22">
        <v>0</v>
      </c>
      <c r="C14" s="23">
        <v>2.5</v>
      </c>
      <c r="D14" s="23">
        <v>2.25</v>
      </c>
      <c r="E14" s="24">
        <v>2.5</v>
      </c>
      <c r="F14" s="20">
        <f t="shared" si="0"/>
        <v>4</v>
      </c>
    </row>
    <row r="15" spans="1:6">
      <c r="A15" s="21" t="s">
        <v>16</v>
      </c>
      <c r="B15" s="22">
        <v>0</v>
      </c>
      <c r="C15" s="23">
        <v>2.5</v>
      </c>
      <c r="D15" s="23">
        <v>2.25</v>
      </c>
      <c r="E15" s="24">
        <v>2.5</v>
      </c>
      <c r="F15" s="20">
        <f t="shared" si="0"/>
        <v>4</v>
      </c>
    </row>
    <row r="16" spans="1:6">
      <c r="A16" s="21" t="s">
        <v>17</v>
      </c>
      <c r="B16" s="22">
        <v>0</v>
      </c>
      <c r="C16" s="23">
        <v>2.5</v>
      </c>
      <c r="D16" s="23">
        <v>2.25</v>
      </c>
      <c r="E16" s="24">
        <v>2.5</v>
      </c>
      <c r="F16" s="20">
        <f t="shared" si="0"/>
        <v>4</v>
      </c>
    </row>
    <row r="17" spans="1:6">
      <c r="A17" s="21" t="s">
        <v>18</v>
      </c>
      <c r="B17" s="22">
        <v>0</v>
      </c>
      <c r="C17" s="23">
        <v>2.5</v>
      </c>
      <c r="D17" s="23">
        <v>2.25</v>
      </c>
      <c r="E17" s="24">
        <v>2.5</v>
      </c>
      <c r="F17" s="20">
        <f t="shared" si="0"/>
        <v>4</v>
      </c>
    </row>
    <row r="18" spans="1:6">
      <c r="A18" s="21" t="s">
        <v>19</v>
      </c>
      <c r="B18" s="22">
        <v>0</v>
      </c>
      <c r="C18" s="23">
        <v>2.5</v>
      </c>
      <c r="D18" s="23">
        <v>2.25</v>
      </c>
      <c r="E18" s="24">
        <v>2.5</v>
      </c>
      <c r="F18" s="20">
        <f t="shared" si="0"/>
        <v>4</v>
      </c>
    </row>
    <row r="19" spans="1:6">
      <c r="A19" s="21" t="s">
        <v>20</v>
      </c>
      <c r="B19" s="22">
        <v>0</v>
      </c>
      <c r="C19" s="23">
        <v>2.5</v>
      </c>
      <c r="D19" s="23">
        <v>2.25</v>
      </c>
      <c r="E19" s="24">
        <v>2.5</v>
      </c>
      <c r="F19" s="20">
        <f t="shared" si="0"/>
        <v>4</v>
      </c>
    </row>
    <row r="20" spans="1:6">
      <c r="A20" s="21" t="s">
        <v>21</v>
      </c>
      <c r="B20" s="22">
        <v>0</v>
      </c>
      <c r="C20" s="23">
        <v>2.5</v>
      </c>
      <c r="D20" s="23">
        <v>2.25</v>
      </c>
      <c r="E20" s="24">
        <v>2.5</v>
      </c>
      <c r="F20" s="20">
        <f t="shared" si="0"/>
        <v>4</v>
      </c>
    </row>
    <row r="21" spans="1:6">
      <c r="A21" s="21" t="s">
        <v>22</v>
      </c>
      <c r="B21" s="22">
        <v>0</v>
      </c>
      <c r="C21" s="23">
        <v>2.5</v>
      </c>
      <c r="D21" s="23">
        <v>1.7</v>
      </c>
      <c r="E21" s="24">
        <v>2.5</v>
      </c>
      <c r="F21" s="20">
        <f t="shared" si="0"/>
        <v>4</v>
      </c>
    </row>
    <row r="22" spans="1:6">
      <c r="A22" s="21" t="s">
        <v>23</v>
      </c>
      <c r="B22" s="22">
        <v>0</v>
      </c>
      <c r="C22" s="23">
        <v>2.5</v>
      </c>
      <c r="D22" s="23">
        <v>1.5</v>
      </c>
      <c r="E22" s="24">
        <v>2.5</v>
      </c>
      <c r="F22" s="20">
        <f t="shared" si="0"/>
        <v>4</v>
      </c>
    </row>
    <row r="23" spans="1:6">
      <c r="A23" s="21" t="s">
        <v>24</v>
      </c>
      <c r="B23" s="22">
        <v>0</v>
      </c>
      <c r="C23" s="23">
        <v>2.5</v>
      </c>
      <c r="D23" s="23">
        <v>1.5</v>
      </c>
      <c r="E23" s="24">
        <v>2.5</v>
      </c>
      <c r="F23" s="20">
        <f t="shared" si="0"/>
        <v>4</v>
      </c>
    </row>
    <row r="24" spans="1:6" ht="13.5" thickBot="1">
      <c r="A24" s="25" t="s">
        <v>25</v>
      </c>
      <c r="B24" s="26">
        <v>0</v>
      </c>
      <c r="C24" s="27">
        <v>2.5</v>
      </c>
      <c r="D24" s="27">
        <v>1.5</v>
      </c>
      <c r="E24" s="28">
        <v>2.5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5" customFormat="1" ht="13.5" thickBot="1">
      <c r="A26" s="31" t="s">
        <v>26</v>
      </c>
      <c r="B26" s="32">
        <f>(B13+B14+B15+B16+B17+B18+B19+B20)/8</f>
        <v>0</v>
      </c>
      <c r="C26" s="32">
        <f>(C13+C14+C15+C16+C17+C18+C19+C20)/8</f>
        <v>2.5</v>
      </c>
      <c r="D26" s="32">
        <f>(D13+D14+D15+D16+D17+D18+D19+D20)/8</f>
        <v>2.25</v>
      </c>
      <c r="E26" s="32">
        <f>(E13+E14+E15+E16+E17+E18+E19+E20)/8</f>
        <v>2.44</v>
      </c>
      <c r="F26" s="20"/>
    </row>
    <row r="27" spans="1:6" s="35" customFormat="1">
      <c r="A27" s="36" t="s">
        <v>27</v>
      </c>
      <c r="B27" s="32">
        <f>(B21+B22+B23+B24)/4</f>
        <v>0</v>
      </c>
      <c r="C27" s="32">
        <f>(C21+C22+C23+C24)/4</f>
        <v>2.5</v>
      </c>
      <c r="D27" s="32">
        <f>(D21+D22+D23+D24)/4</f>
        <v>1.55</v>
      </c>
      <c r="E27" s="32">
        <f>(E21+E22+E23+E24)/4</f>
        <v>2.5</v>
      </c>
      <c r="F27" s="20"/>
    </row>
    <row r="28" spans="1:6" ht="13.5" thickBot="1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2.5</v>
      </c>
      <c r="D28" s="41">
        <f>(D13+D14+D15+D16+D17+D18+D19+D20+D21+D22+D23+D24)/12</f>
        <v>2.0166666666666666</v>
      </c>
      <c r="E28" s="41">
        <f>(E13+E14+E15+E16+E17+E18+E19+E20+E21+E22+E23+E24)/12</f>
        <v>2.46</v>
      </c>
      <c r="F28" s="20"/>
    </row>
    <row r="29" spans="1:6">
      <c r="A29" s="44"/>
      <c r="D29" t="s">
        <v>62</v>
      </c>
      <c r="E29" s="55">
        <f>B28+C28+D28+E28</f>
        <v>6.9766666666666666</v>
      </c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 ht="13.5" thickBot="1">
      <c r="A32" s="45"/>
      <c r="B32" s="45"/>
      <c r="C32" s="45"/>
      <c r="D32" s="45"/>
      <c r="E32" s="45"/>
    </row>
    <row r="33" spans="1:9" ht="12.95" customHeight="1" thickBot="1">
      <c r="A33" s="244" t="s">
        <v>30</v>
      </c>
      <c r="B33" s="245" t="s">
        <v>9</v>
      </c>
      <c r="C33" s="245"/>
      <c r="D33" s="245"/>
      <c r="E33" s="253"/>
      <c r="F33" s="168"/>
    </row>
    <row r="34" spans="1:9" ht="24.75" thickBot="1">
      <c r="A34" s="244"/>
      <c r="B34" s="46" t="s">
        <v>10</v>
      </c>
      <c r="C34" s="47" t="s">
        <v>11</v>
      </c>
      <c r="D34" s="47" t="s">
        <v>12</v>
      </c>
      <c r="E34" s="167" t="s">
        <v>13</v>
      </c>
      <c r="F34" s="178" t="s">
        <v>80</v>
      </c>
    </row>
    <row r="35" spans="1:9" ht="26.25" customHeight="1" thickBot="1">
      <c r="A35" s="49" t="s">
        <v>31</v>
      </c>
      <c r="B35" s="50">
        <f>B37+B36</f>
        <v>0</v>
      </c>
      <c r="C35" s="50">
        <f>C37+C36</f>
        <v>83012.73</v>
      </c>
      <c r="D35" s="50">
        <f>D37+D36</f>
        <v>85876.75</v>
      </c>
      <c r="E35" s="164">
        <f>E37+E36</f>
        <v>143213.69</v>
      </c>
      <c r="F35" s="183">
        <f>F37+F36</f>
        <v>312103.17</v>
      </c>
    </row>
    <row r="36" spans="1:9" ht="15" customHeight="1" thickBot="1">
      <c r="A36" s="51" t="s">
        <v>32</v>
      </c>
      <c r="B36" s="52">
        <v>0</v>
      </c>
      <c r="C36" s="53">
        <v>67229.929999999993</v>
      </c>
      <c r="D36" s="53">
        <v>63351.53</v>
      </c>
      <c r="E36" s="54">
        <v>90161.01</v>
      </c>
      <c r="F36" s="179">
        <f>B36+C36+D36+E36</f>
        <v>220742.46999999997</v>
      </c>
      <c r="G36" s="55"/>
      <c r="H36" s="55"/>
      <c r="I36" s="55"/>
    </row>
    <row r="37" spans="1:9" ht="48" thickBot="1">
      <c r="A37" s="56" t="s">
        <v>33</v>
      </c>
      <c r="B37" s="163">
        <f>B39+B40+B41+B42+B43+B44+B45+B46+B47+B48+B49+B50+B51+B52+B53+B54+B55+B56+B57+B58+B59+B60</f>
        <v>0</v>
      </c>
      <c r="C37" s="163">
        <f>C39+C40+C41+C42+C43+C44+C45+C46+C47+C48+C49+C50+C51+C52+C53+C54+C55+C56+C57+C58+C59+C60</f>
        <v>15782.8</v>
      </c>
      <c r="D37" s="163">
        <f>D39+D40+D41+D42+D43+D44+D45+D46+D47+D48+D49+D50+D51+D52+D53+D54+D55+D56+D57+D58+D59+D60</f>
        <v>22525.22</v>
      </c>
      <c r="E37" s="165">
        <f>E39+E40+E41+E42+E43+E44+E45+E46+E47+E48+E49+E50+E51+E52+E53+E54+E55+E56+E57+E58+E59+E60</f>
        <v>53052.68</v>
      </c>
      <c r="F37" s="181">
        <f>F39+F40+F41+F42+F43+F44+F45+F46+F47+F48+F49+F50+F51+F52+F53+F54+F55+F56+F57+F58+F59+F60</f>
        <v>91360.7</v>
      </c>
      <c r="G37" s="55"/>
      <c r="H37" s="55"/>
      <c r="I37" s="55"/>
    </row>
    <row r="38" spans="1:9">
      <c r="A38" s="58" t="s">
        <v>34</v>
      </c>
      <c r="B38" s="59"/>
      <c r="C38" s="60"/>
      <c r="D38" s="60"/>
      <c r="E38" s="166"/>
      <c r="F38" s="177"/>
      <c r="G38" s="55"/>
      <c r="H38" s="55"/>
      <c r="I38" s="55"/>
    </row>
    <row r="39" spans="1:9">
      <c r="A39" s="62" t="s">
        <v>35</v>
      </c>
      <c r="B39" s="63">
        <v>0</v>
      </c>
      <c r="C39" s="72">
        <v>5045.22</v>
      </c>
      <c r="D39" s="72">
        <v>10857.03</v>
      </c>
      <c r="E39" s="73">
        <v>17077.78</v>
      </c>
      <c r="F39" s="169">
        <f>B39+C39+D39+E39</f>
        <v>32980.03</v>
      </c>
      <c r="G39" s="55"/>
      <c r="H39" s="55"/>
      <c r="I39" s="55"/>
    </row>
    <row r="40" spans="1:9" ht="25.5">
      <c r="A40" s="62" t="s">
        <v>36</v>
      </c>
      <c r="B40" s="63">
        <v>0</v>
      </c>
      <c r="C40" s="72">
        <v>0</v>
      </c>
      <c r="D40" s="72">
        <v>0</v>
      </c>
      <c r="E40" s="73">
        <v>10180</v>
      </c>
      <c r="F40" s="169">
        <f t="shared" ref="F40:F60" si="1">B40+C40+D40+E40</f>
        <v>10180</v>
      </c>
      <c r="G40" s="55"/>
      <c r="H40" s="55"/>
      <c r="I40" s="55"/>
    </row>
    <row r="41" spans="1:9">
      <c r="A41" s="62" t="s">
        <v>37</v>
      </c>
      <c r="B41" s="63">
        <v>0</v>
      </c>
      <c r="C41" s="72">
        <v>0</v>
      </c>
      <c r="D41" s="72">
        <v>397.08</v>
      </c>
      <c r="E41" s="73">
        <v>1129.8800000000001</v>
      </c>
      <c r="F41" s="169">
        <f t="shared" si="1"/>
        <v>1526.96</v>
      </c>
      <c r="G41" s="55"/>
      <c r="H41" s="55"/>
      <c r="I41" s="55"/>
    </row>
    <row r="42" spans="1:9">
      <c r="A42" s="62" t="s">
        <v>38</v>
      </c>
      <c r="B42" s="63">
        <v>0</v>
      </c>
      <c r="C42" s="72">
        <v>0</v>
      </c>
      <c r="D42" s="72">
        <v>0</v>
      </c>
      <c r="E42" s="73">
        <v>0</v>
      </c>
      <c r="F42" s="169">
        <f t="shared" si="1"/>
        <v>0</v>
      </c>
      <c r="G42" s="55"/>
      <c r="H42" s="55"/>
      <c r="I42" s="55"/>
    </row>
    <row r="43" spans="1:9" ht="25.5">
      <c r="A43" s="62" t="s">
        <v>39</v>
      </c>
      <c r="B43" s="63">
        <v>0</v>
      </c>
      <c r="C43" s="72">
        <v>0</v>
      </c>
      <c r="D43" s="72">
        <v>0</v>
      </c>
      <c r="E43" s="73">
        <v>0</v>
      </c>
      <c r="F43" s="169">
        <f t="shared" si="1"/>
        <v>0</v>
      </c>
      <c r="G43" s="55"/>
      <c r="H43" s="55"/>
      <c r="I43" s="55"/>
    </row>
    <row r="44" spans="1:9">
      <c r="A44" s="62" t="s">
        <v>40</v>
      </c>
      <c r="B44" s="63">
        <v>0</v>
      </c>
      <c r="C44" s="72">
        <v>0</v>
      </c>
      <c r="D44" s="72">
        <v>0</v>
      </c>
      <c r="E44" s="73">
        <v>0</v>
      </c>
      <c r="F44" s="169">
        <f t="shared" si="1"/>
        <v>0</v>
      </c>
      <c r="G44" s="55"/>
      <c r="H44" s="55"/>
      <c r="I44" s="55"/>
    </row>
    <row r="45" spans="1:9">
      <c r="A45" s="62" t="s">
        <v>41</v>
      </c>
      <c r="B45" s="63">
        <v>0</v>
      </c>
      <c r="C45" s="72">
        <v>3172.58</v>
      </c>
      <c r="D45" s="72">
        <v>2632.67</v>
      </c>
      <c r="E45" s="73">
        <v>3079.99</v>
      </c>
      <c r="F45" s="169">
        <f t="shared" si="1"/>
        <v>8885.24</v>
      </c>
      <c r="G45" s="55"/>
      <c r="H45" s="55"/>
      <c r="I45" s="55"/>
    </row>
    <row r="46" spans="1:9">
      <c r="A46" s="62" t="s">
        <v>42</v>
      </c>
      <c r="B46" s="63">
        <v>0</v>
      </c>
      <c r="C46" s="72">
        <v>0</v>
      </c>
      <c r="D46" s="72">
        <v>0</v>
      </c>
      <c r="E46" s="73">
        <v>0</v>
      </c>
      <c r="F46" s="169">
        <f t="shared" si="1"/>
        <v>0</v>
      </c>
      <c r="G46" s="55"/>
      <c r="H46" s="55"/>
      <c r="I46" s="55"/>
    </row>
    <row r="47" spans="1:9" ht="25.5">
      <c r="A47" s="62" t="s">
        <v>43</v>
      </c>
      <c r="B47" s="63">
        <v>0</v>
      </c>
      <c r="C47" s="72">
        <v>0</v>
      </c>
      <c r="D47" s="72">
        <v>0</v>
      </c>
      <c r="E47" s="73">
        <v>0</v>
      </c>
      <c r="F47" s="169">
        <f t="shared" si="1"/>
        <v>0</v>
      </c>
      <c r="G47" s="55"/>
      <c r="H47" s="55"/>
      <c r="I47" s="55"/>
    </row>
    <row r="48" spans="1:9">
      <c r="A48" s="62" t="s">
        <v>44</v>
      </c>
      <c r="B48" s="63">
        <v>0</v>
      </c>
      <c r="C48" s="72">
        <v>0</v>
      </c>
      <c r="D48" s="72">
        <v>0</v>
      </c>
      <c r="E48" s="73">
        <v>7521.8</v>
      </c>
      <c r="F48" s="169">
        <f t="shared" si="1"/>
        <v>7521.8</v>
      </c>
      <c r="G48" s="55"/>
      <c r="H48" s="55"/>
      <c r="I48" s="55"/>
    </row>
    <row r="49" spans="1:9">
      <c r="A49" s="62" t="s">
        <v>45</v>
      </c>
      <c r="B49" s="63">
        <v>0</v>
      </c>
      <c r="C49" s="72">
        <v>0</v>
      </c>
      <c r="D49" s="72">
        <v>0</v>
      </c>
      <c r="E49" s="73">
        <v>0</v>
      </c>
      <c r="F49" s="169">
        <f t="shared" si="1"/>
        <v>0</v>
      </c>
      <c r="G49" s="55"/>
      <c r="H49" s="55"/>
      <c r="I49" s="55"/>
    </row>
    <row r="50" spans="1:9">
      <c r="A50" s="62" t="s">
        <v>46</v>
      </c>
      <c r="B50" s="63">
        <v>0</v>
      </c>
      <c r="C50" s="72">
        <v>0</v>
      </c>
      <c r="D50" s="72">
        <v>0</v>
      </c>
      <c r="E50" s="73">
        <v>0</v>
      </c>
      <c r="F50" s="169">
        <f t="shared" si="1"/>
        <v>0</v>
      </c>
      <c r="G50" s="55"/>
      <c r="H50" s="55"/>
      <c r="I50" s="55"/>
    </row>
    <row r="51" spans="1:9" ht="25.5">
      <c r="A51" s="62" t="s">
        <v>47</v>
      </c>
      <c r="B51" s="63">
        <v>0</v>
      </c>
      <c r="C51" s="72">
        <v>1961.89</v>
      </c>
      <c r="D51" s="72">
        <v>1105.99</v>
      </c>
      <c r="E51" s="73">
        <v>2521.1999999999998</v>
      </c>
      <c r="F51" s="169">
        <f t="shared" si="1"/>
        <v>5589.08</v>
      </c>
      <c r="G51" s="55"/>
      <c r="H51" s="55"/>
      <c r="I51" s="55"/>
    </row>
    <row r="52" spans="1:9">
      <c r="A52" s="62" t="s">
        <v>48</v>
      </c>
      <c r="B52" s="63">
        <v>0</v>
      </c>
      <c r="C52" s="72">
        <v>0</v>
      </c>
      <c r="D52" s="72">
        <v>0</v>
      </c>
      <c r="E52" s="73">
        <v>0</v>
      </c>
      <c r="F52" s="169">
        <f t="shared" si="1"/>
        <v>0</v>
      </c>
      <c r="G52" s="55"/>
      <c r="H52" s="55"/>
      <c r="I52" s="55"/>
    </row>
    <row r="53" spans="1:9">
      <c r="A53" s="62" t="s">
        <v>49</v>
      </c>
      <c r="B53" s="63">
        <v>0</v>
      </c>
      <c r="C53" s="72">
        <v>0</v>
      </c>
      <c r="D53" s="72">
        <v>0</v>
      </c>
      <c r="E53" s="73">
        <v>0</v>
      </c>
      <c r="F53" s="169">
        <f t="shared" si="1"/>
        <v>0</v>
      </c>
      <c r="G53" s="55"/>
      <c r="H53" s="55"/>
      <c r="I53" s="55"/>
    </row>
    <row r="54" spans="1:9" ht="25.5">
      <c r="A54" s="62" t="s">
        <v>50</v>
      </c>
      <c r="B54" s="63">
        <v>0</v>
      </c>
      <c r="C54" s="72">
        <v>0</v>
      </c>
      <c r="D54" s="72">
        <v>0</v>
      </c>
      <c r="E54" s="73">
        <v>0</v>
      </c>
      <c r="F54" s="169">
        <f t="shared" si="1"/>
        <v>0</v>
      </c>
      <c r="G54" s="55"/>
      <c r="H54" s="55"/>
      <c r="I54" s="55"/>
    </row>
    <row r="55" spans="1:9">
      <c r="A55" s="62" t="s">
        <v>51</v>
      </c>
      <c r="B55" s="63">
        <v>0</v>
      </c>
      <c r="C55" s="72">
        <v>0</v>
      </c>
      <c r="D55" s="72">
        <v>0</v>
      </c>
      <c r="E55" s="73">
        <v>0</v>
      </c>
      <c r="F55" s="169">
        <f t="shared" si="1"/>
        <v>0</v>
      </c>
      <c r="G55" s="55"/>
      <c r="H55" s="55"/>
      <c r="I55" s="55"/>
    </row>
    <row r="56" spans="1:9" ht="25.5">
      <c r="A56" s="62" t="s">
        <v>52</v>
      </c>
      <c r="B56" s="63">
        <v>0</v>
      </c>
      <c r="C56" s="72">
        <v>0</v>
      </c>
      <c r="D56" s="72">
        <v>0</v>
      </c>
      <c r="E56" s="73">
        <v>0</v>
      </c>
      <c r="F56" s="169">
        <f t="shared" si="1"/>
        <v>0</v>
      </c>
      <c r="G56" s="55"/>
      <c r="H56" s="55"/>
      <c r="I56" s="55"/>
    </row>
    <row r="57" spans="1:9" ht="38.25">
      <c r="A57" s="62" t="s">
        <v>53</v>
      </c>
      <c r="B57" s="63">
        <v>0</v>
      </c>
      <c r="C57" s="72">
        <v>0</v>
      </c>
      <c r="D57" s="72">
        <v>0</v>
      </c>
      <c r="E57" s="73">
        <v>0</v>
      </c>
      <c r="F57" s="169">
        <f t="shared" si="1"/>
        <v>0</v>
      </c>
      <c r="G57" s="55"/>
      <c r="H57" s="55"/>
      <c r="I57" s="55"/>
    </row>
    <row r="58" spans="1:9" ht="38.25">
      <c r="A58" s="62" t="s">
        <v>54</v>
      </c>
      <c r="B58" s="63">
        <v>0</v>
      </c>
      <c r="C58" s="72">
        <v>0</v>
      </c>
      <c r="D58" s="72">
        <v>0</v>
      </c>
      <c r="E58" s="73">
        <v>0</v>
      </c>
      <c r="F58" s="169">
        <f t="shared" si="1"/>
        <v>0</v>
      </c>
      <c r="G58" s="55"/>
      <c r="H58" s="55"/>
      <c r="I58" s="55"/>
    </row>
    <row r="59" spans="1:9" ht="37.5" customHeight="1">
      <c r="A59" s="62" t="s">
        <v>55</v>
      </c>
      <c r="B59" s="63">
        <v>0</v>
      </c>
      <c r="C59" s="72">
        <v>0</v>
      </c>
      <c r="D59" s="72">
        <v>0</v>
      </c>
      <c r="E59" s="73">
        <v>0</v>
      </c>
      <c r="F59" s="169">
        <f t="shared" si="1"/>
        <v>0</v>
      </c>
      <c r="G59" s="55"/>
      <c r="H59" s="55"/>
      <c r="I59" s="55"/>
    </row>
    <row r="60" spans="1:9" ht="15.75" customHeight="1" thickBot="1">
      <c r="A60" s="64" t="s">
        <v>56</v>
      </c>
      <c r="B60" s="65">
        <v>0</v>
      </c>
      <c r="C60" s="74">
        <v>5603.11</v>
      </c>
      <c r="D60" s="74">
        <v>7532.45</v>
      </c>
      <c r="E60" s="75">
        <v>11542.03</v>
      </c>
      <c r="F60" s="169">
        <f t="shared" si="1"/>
        <v>24677.59</v>
      </c>
      <c r="G60" s="55"/>
      <c r="H60" s="55"/>
      <c r="I60" s="55"/>
    </row>
    <row r="61" spans="1:9">
      <c r="D61" t="s">
        <v>63</v>
      </c>
      <c r="E61" s="55">
        <f>B35+C35+D35+E35</f>
        <v>312103.17</v>
      </c>
    </row>
    <row r="63" spans="1:9">
      <c r="A63" s="71" t="s">
        <v>101</v>
      </c>
      <c r="D63" s="67" t="s">
        <v>58</v>
      </c>
    </row>
    <row r="64" spans="1:9">
      <c r="A64" s="68" t="s">
        <v>59</v>
      </c>
      <c r="D64" s="4" t="s">
        <v>60</v>
      </c>
    </row>
  </sheetData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64"/>
  <sheetViews>
    <sheetView topLeftCell="A4" workbookViewId="0">
      <selection activeCell="B28" sqref="B28"/>
    </sheetView>
  </sheetViews>
  <sheetFormatPr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56" t="s">
        <v>98</v>
      </c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 ht="13.5" thickBot="1">
      <c r="A13" s="16" t="s">
        <v>14</v>
      </c>
      <c r="B13" s="17"/>
      <c r="C13" s="18"/>
      <c r="D13" s="18"/>
      <c r="E13" s="19"/>
      <c r="F13" s="20">
        <f t="shared" ref="F13:F24" si="0">COUNT(B13:E13)</f>
        <v>0</v>
      </c>
    </row>
    <row r="14" spans="1:6" ht="13.5" thickBot="1">
      <c r="A14" s="21" t="s">
        <v>15</v>
      </c>
      <c r="B14" s="17"/>
      <c r="C14" s="18"/>
      <c r="D14" s="23"/>
      <c r="E14" s="19"/>
      <c r="F14" s="20">
        <f t="shared" si="0"/>
        <v>0</v>
      </c>
    </row>
    <row r="15" spans="1:6" ht="13.5" thickBot="1">
      <c r="A15" s="21" t="s">
        <v>16</v>
      </c>
      <c r="B15" s="17"/>
      <c r="C15" s="18"/>
      <c r="D15" s="23"/>
      <c r="E15" s="19"/>
      <c r="F15" s="20">
        <f t="shared" si="0"/>
        <v>0</v>
      </c>
    </row>
    <row r="16" spans="1:6" ht="13.5" thickBot="1">
      <c r="A16" s="21" t="s">
        <v>17</v>
      </c>
      <c r="B16" s="17"/>
      <c r="C16" s="18"/>
      <c r="D16" s="23"/>
      <c r="E16" s="19"/>
      <c r="F16" s="20">
        <f t="shared" si="0"/>
        <v>0</v>
      </c>
    </row>
    <row r="17" spans="1:6" ht="13.5" thickBot="1">
      <c r="A17" s="21" t="s">
        <v>18</v>
      </c>
      <c r="B17" s="17"/>
      <c r="C17" s="18"/>
      <c r="D17" s="23"/>
      <c r="E17" s="19"/>
      <c r="F17" s="20">
        <f t="shared" si="0"/>
        <v>0</v>
      </c>
    </row>
    <row r="18" spans="1:6" ht="13.5" thickBot="1">
      <c r="A18" s="21" t="s">
        <v>19</v>
      </c>
      <c r="B18" s="17"/>
      <c r="C18" s="18"/>
      <c r="D18" s="23"/>
      <c r="E18" s="19"/>
      <c r="F18" s="20">
        <f t="shared" si="0"/>
        <v>0</v>
      </c>
    </row>
    <row r="19" spans="1:6" ht="13.5" thickBot="1">
      <c r="A19" s="21" t="s">
        <v>20</v>
      </c>
      <c r="B19" s="17"/>
      <c r="C19" s="18"/>
      <c r="D19" s="23"/>
      <c r="E19" s="19"/>
      <c r="F19" s="20">
        <f t="shared" si="0"/>
        <v>0</v>
      </c>
    </row>
    <row r="20" spans="1:6" ht="13.5" thickBot="1">
      <c r="A20" s="21" t="s">
        <v>21</v>
      </c>
      <c r="B20" s="17"/>
      <c r="C20" s="18"/>
      <c r="D20" s="23"/>
      <c r="E20" s="19"/>
      <c r="F20" s="20">
        <f t="shared" si="0"/>
        <v>0</v>
      </c>
    </row>
    <row r="21" spans="1:6" ht="13.5" thickBot="1">
      <c r="A21" s="21" t="s">
        <v>22</v>
      </c>
      <c r="B21" s="17"/>
      <c r="C21" s="18"/>
      <c r="D21" s="23"/>
      <c r="E21" s="19"/>
      <c r="F21" s="20">
        <f t="shared" si="0"/>
        <v>0</v>
      </c>
    </row>
    <row r="22" spans="1:6" ht="13.5" thickBot="1">
      <c r="A22" s="21" t="s">
        <v>23</v>
      </c>
      <c r="B22" s="17"/>
      <c r="C22" s="18"/>
      <c r="D22" s="23"/>
      <c r="E22" s="19"/>
      <c r="F22" s="20">
        <f t="shared" si="0"/>
        <v>0</v>
      </c>
    </row>
    <row r="23" spans="1:6" ht="13.5" thickBot="1">
      <c r="A23" s="21" t="s">
        <v>24</v>
      </c>
      <c r="B23" s="17"/>
      <c r="C23" s="18"/>
      <c r="D23" s="23"/>
      <c r="E23" s="19"/>
      <c r="F23" s="20">
        <f t="shared" si="0"/>
        <v>0</v>
      </c>
    </row>
    <row r="24" spans="1:6" ht="13.5" thickBot="1">
      <c r="A24" s="25" t="s">
        <v>25</v>
      </c>
      <c r="B24" s="17"/>
      <c r="C24" s="18"/>
      <c r="D24" s="23"/>
      <c r="E24" s="19"/>
      <c r="F24" s="20">
        <f t="shared" si="0"/>
        <v>0</v>
      </c>
    </row>
    <row r="25" spans="1:6" ht="13.5" thickBot="1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0</v>
      </c>
      <c r="D26" s="32">
        <f>(D13+D14+D15+D16+D17+D18+D19+D20)/8</f>
        <v>0</v>
      </c>
      <c r="E26" s="32">
        <f>(E13+E14+E15+E16+E17+E18+E19+E20)/8</f>
        <v>0</v>
      </c>
      <c r="F26" s="20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0</v>
      </c>
      <c r="D27" s="37">
        <f>(D21+D22+D23+D24)/4</f>
        <v>0</v>
      </c>
      <c r="E27" s="37">
        <f>(E21+E22+E23+E24)/4</f>
        <v>0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0</v>
      </c>
      <c r="D28" s="41">
        <f>(D13+D14+D15+D16+D17+D18+D19+D20+D21+D22+D23+D24)/12</f>
        <v>0</v>
      </c>
      <c r="E28" s="41">
        <f>(E13+E14+E15+E16+E17+E18+E19+E20+E21+E22+E23+E24)/12</f>
        <v>0</v>
      </c>
      <c r="F28" s="20"/>
    </row>
    <row r="29" spans="1:6">
      <c r="A29" s="44"/>
      <c r="D29" t="s">
        <v>62</v>
      </c>
      <c r="E29" s="55">
        <f>B28+C28+D28+E28</f>
        <v>0</v>
      </c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>
      <c r="A32" s="45"/>
      <c r="B32" s="45"/>
      <c r="C32" s="45"/>
      <c r="D32" s="45"/>
      <c r="E32" s="45"/>
    </row>
    <row r="33" spans="1:9" ht="12.95" customHeight="1">
      <c r="A33" s="244" t="s">
        <v>30</v>
      </c>
      <c r="B33" s="245" t="s">
        <v>9</v>
      </c>
      <c r="C33" s="245"/>
      <c r="D33" s="245"/>
      <c r="E33" s="245"/>
    </row>
    <row r="34" spans="1:9" ht="24">
      <c r="A34" s="244"/>
      <c r="B34" s="46" t="s">
        <v>10</v>
      </c>
      <c r="C34" s="47" t="s">
        <v>11</v>
      </c>
      <c r="D34" s="47" t="s">
        <v>12</v>
      </c>
      <c r="E34" s="48" t="s">
        <v>13</v>
      </c>
    </row>
    <row r="35" spans="1:9" ht="26.25" customHeight="1">
      <c r="A35" s="49" t="s">
        <v>31</v>
      </c>
      <c r="B35" s="50">
        <f>B37+B36</f>
        <v>0</v>
      </c>
      <c r="C35" s="50">
        <v>0</v>
      </c>
      <c r="D35" s="50">
        <v>0</v>
      </c>
      <c r="E35" s="50">
        <f>E37+E36</f>
        <v>0</v>
      </c>
    </row>
    <row r="36" spans="1:9" ht="15" customHeight="1">
      <c r="A36" s="51" t="s">
        <v>32</v>
      </c>
      <c r="B36" s="52"/>
      <c r="C36" s="53"/>
      <c r="D36" s="53"/>
      <c r="E36" s="54"/>
      <c r="F36" s="55"/>
      <c r="G36" s="55"/>
      <c r="H36" s="55"/>
      <c r="I36" s="55"/>
    </row>
    <row r="37" spans="1:9" ht="47.25">
      <c r="A37" s="56" t="s">
        <v>33</v>
      </c>
      <c r="B37" s="57">
        <f>B39+B40+B41+B42+B43+B44+B45+B46+B47+B48+B49+B50+B51+B52+B53+B54+B55+B56+B57+B58+B59+B60</f>
        <v>0</v>
      </c>
      <c r="C37" s="57">
        <f>C39+C40+C41+C42+C43+C44+C45+C46+C47+C48+C49+C50+C51+C52+C53+C54+C55+C56+C57+C58+C59+C60</f>
        <v>0</v>
      </c>
      <c r="D37" s="57">
        <f>D39+D40+D41+D42+D43+D44+D45+D46+D47+D48+D49+D50+D51+D52+D53+D54+D55+D56+D57+D58+D59+D60</f>
        <v>0</v>
      </c>
      <c r="E37" s="57">
        <f>E39+E40+E41+E42+E43+E44+E45+E46+E47+E48+E49+E50+E51+E52+E53+E54+E55+E56+E57+E58+E59+E60</f>
        <v>0</v>
      </c>
      <c r="F37" s="55"/>
      <c r="G37" s="55"/>
      <c r="H37" s="55"/>
      <c r="I37" s="55"/>
    </row>
    <row r="38" spans="1:9">
      <c r="A38" s="58" t="s">
        <v>34</v>
      </c>
      <c r="B38" s="59"/>
      <c r="C38" s="60"/>
      <c r="D38" s="60"/>
      <c r="E38" s="61"/>
      <c r="F38" s="55"/>
      <c r="G38" s="55"/>
      <c r="H38" s="55"/>
      <c r="I38" s="55"/>
    </row>
    <row r="39" spans="1:9">
      <c r="A39" s="62" t="s">
        <v>35</v>
      </c>
      <c r="B39" s="63"/>
      <c r="C39" s="63"/>
      <c r="D39" s="63"/>
      <c r="E39" s="63"/>
      <c r="F39" s="55"/>
      <c r="G39" s="55"/>
      <c r="H39" s="55"/>
      <c r="I39" s="55"/>
    </row>
    <row r="40" spans="1:9" ht="25.5">
      <c r="A40" s="62" t="s">
        <v>36</v>
      </c>
      <c r="B40" s="63"/>
      <c r="C40" s="63"/>
      <c r="D40" s="63"/>
      <c r="E40" s="63"/>
      <c r="F40" s="55"/>
      <c r="G40" s="55"/>
      <c r="H40" s="55"/>
      <c r="I40" s="55"/>
    </row>
    <row r="41" spans="1:9">
      <c r="A41" s="62" t="s">
        <v>37</v>
      </c>
      <c r="B41" s="63"/>
      <c r="C41" s="63"/>
      <c r="D41" s="63"/>
      <c r="E41" s="63"/>
      <c r="F41" s="55"/>
      <c r="G41" s="55"/>
      <c r="H41" s="55"/>
      <c r="I41" s="55"/>
    </row>
    <row r="42" spans="1:9">
      <c r="A42" s="62" t="s">
        <v>38</v>
      </c>
      <c r="B42" s="63"/>
      <c r="C42" s="63"/>
      <c r="D42" s="63"/>
      <c r="E42" s="63"/>
      <c r="F42" s="55"/>
      <c r="G42" s="55"/>
      <c r="H42" s="55"/>
      <c r="I42" s="55"/>
    </row>
    <row r="43" spans="1:9" ht="25.5">
      <c r="A43" s="62" t="s">
        <v>39</v>
      </c>
      <c r="B43" s="63"/>
      <c r="C43" s="63"/>
      <c r="D43" s="63"/>
      <c r="E43" s="63"/>
      <c r="F43" s="55"/>
      <c r="G43" s="55"/>
      <c r="H43" s="55"/>
      <c r="I43" s="55"/>
    </row>
    <row r="44" spans="1:9">
      <c r="A44" s="62" t="s">
        <v>40</v>
      </c>
      <c r="B44" s="63"/>
      <c r="C44" s="63"/>
      <c r="D44" s="63"/>
      <c r="E44" s="63"/>
      <c r="F44" s="55"/>
      <c r="G44" s="55"/>
      <c r="H44" s="55"/>
      <c r="I44" s="55"/>
    </row>
    <row r="45" spans="1:9">
      <c r="A45" s="62" t="s">
        <v>41</v>
      </c>
      <c r="B45" s="63"/>
      <c r="C45" s="63"/>
      <c r="D45" s="63"/>
      <c r="E45" s="63"/>
      <c r="F45" s="55"/>
      <c r="G45" s="55"/>
      <c r="H45" s="55"/>
      <c r="I45" s="55"/>
    </row>
    <row r="46" spans="1:9">
      <c r="A46" s="62" t="s">
        <v>42</v>
      </c>
      <c r="B46" s="63"/>
      <c r="C46" s="63"/>
      <c r="D46" s="63"/>
      <c r="E46" s="63"/>
      <c r="F46" s="55"/>
      <c r="G46" s="55"/>
      <c r="H46" s="55"/>
      <c r="I46" s="55"/>
    </row>
    <row r="47" spans="1:9" ht="25.5">
      <c r="A47" s="62" t="s">
        <v>43</v>
      </c>
      <c r="B47" s="63"/>
      <c r="C47" s="63"/>
      <c r="D47" s="63"/>
      <c r="E47" s="63"/>
      <c r="F47" s="55"/>
      <c r="G47" s="55"/>
      <c r="H47" s="55"/>
      <c r="I47" s="55"/>
    </row>
    <row r="48" spans="1:9">
      <c r="A48" s="62" t="s">
        <v>44</v>
      </c>
      <c r="B48" s="63"/>
      <c r="C48" s="63"/>
      <c r="D48" s="63"/>
      <c r="E48" s="63"/>
      <c r="F48" s="55"/>
      <c r="G48" s="55"/>
      <c r="H48" s="55"/>
      <c r="I48" s="55"/>
    </row>
    <row r="49" spans="1:9">
      <c r="A49" s="62" t="s">
        <v>45</v>
      </c>
      <c r="B49" s="63"/>
      <c r="C49" s="63"/>
      <c r="D49" s="63"/>
      <c r="E49" s="63"/>
      <c r="F49" s="55"/>
      <c r="G49" s="55"/>
      <c r="H49" s="55"/>
      <c r="I49" s="55"/>
    </row>
    <row r="50" spans="1:9">
      <c r="A50" s="62" t="s">
        <v>46</v>
      </c>
      <c r="B50" s="63"/>
      <c r="C50" s="63"/>
      <c r="D50" s="63"/>
      <c r="E50" s="63"/>
      <c r="F50" s="55"/>
      <c r="G50" s="55"/>
      <c r="H50" s="55"/>
      <c r="I50" s="55"/>
    </row>
    <row r="51" spans="1:9" ht="25.5">
      <c r="A51" s="62" t="s">
        <v>47</v>
      </c>
      <c r="B51" s="63"/>
      <c r="C51" s="63"/>
      <c r="D51" s="63"/>
      <c r="E51" s="63"/>
      <c r="F51" s="55"/>
      <c r="G51" s="55"/>
      <c r="H51" s="55"/>
      <c r="I51" s="55"/>
    </row>
    <row r="52" spans="1:9">
      <c r="A52" s="62" t="s">
        <v>48</v>
      </c>
      <c r="B52" s="63"/>
      <c r="C52" s="63"/>
      <c r="D52" s="63"/>
      <c r="E52" s="63"/>
      <c r="F52" s="55"/>
      <c r="G52" s="55"/>
      <c r="H52" s="55"/>
      <c r="I52" s="55"/>
    </row>
    <row r="53" spans="1:9">
      <c r="A53" s="62" t="s">
        <v>49</v>
      </c>
      <c r="B53" s="63"/>
      <c r="C53" s="63"/>
      <c r="D53" s="63"/>
      <c r="E53" s="63"/>
      <c r="F53" s="55"/>
      <c r="G53" s="55"/>
      <c r="H53" s="55"/>
      <c r="I53" s="55"/>
    </row>
    <row r="54" spans="1:9" ht="25.5">
      <c r="A54" s="62" t="s">
        <v>50</v>
      </c>
      <c r="B54" s="63"/>
      <c r="C54" s="63"/>
      <c r="D54" s="63"/>
      <c r="E54" s="63"/>
      <c r="F54" s="55"/>
      <c r="G54" s="55"/>
      <c r="H54" s="55"/>
      <c r="I54" s="55"/>
    </row>
    <row r="55" spans="1:9">
      <c r="A55" s="62" t="s">
        <v>51</v>
      </c>
      <c r="B55" s="63"/>
      <c r="C55" s="63"/>
      <c r="D55" s="63"/>
      <c r="E55" s="63"/>
      <c r="F55" s="55"/>
      <c r="G55" s="55"/>
      <c r="H55" s="55"/>
      <c r="I55" s="55"/>
    </row>
    <row r="56" spans="1:9" ht="25.5">
      <c r="A56" s="62" t="s">
        <v>52</v>
      </c>
      <c r="B56" s="63"/>
      <c r="C56" s="63"/>
      <c r="D56" s="63"/>
      <c r="E56" s="63"/>
      <c r="F56" s="55"/>
      <c r="G56" s="55"/>
      <c r="H56" s="55"/>
      <c r="I56" s="55"/>
    </row>
    <row r="57" spans="1:9" ht="38.25">
      <c r="A57" s="62" t="s">
        <v>53</v>
      </c>
      <c r="B57" s="63"/>
      <c r="C57" s="63"/>
      <c r="D57" s="63"/>
      <c r="E57" s="63"/>
      <c r="F57" s="55"/>
      <c r="G57" s="55"/>
      <c r="H57" s="55"/>
      <c r="I57" s="55"/>
    </row>
    <row r="58" spans="1:9" ht="38.25">
      <c r="A58" s="62" t="s">
        <v>54</v>
      </c>
      <c r="B58" s="63"/>
      <c r="C58" s="63"/>
      <c r="D58" s="63"/>
      <c r="E58" s="63"/>
      <c r="F58" s="55"/>
      <c r="G58" s="55"/>
      <c r="H58" s="55"/>
      <c r="I58" s="55"/>
    </row>
    <row r="59" spans="1:9" ht="37.5" customHeight="1">
      <c r="A59" s="62" t="s">
        <v>55</v>
      </c>
      <c r="B59" s="63"/>
      <c r="C59" s="63"/>
      <c r="D59" s="63"/>
      <c r="E59" s="63"/>
      <c r="F59" s="55"/>
      <c r="G59" s="55"/>
      <c r="H59" s="55"/>
      <c r="I59" s="55"/>
    </row>
    <row r="60" spans="1:9" ht="15.75" customHeight="1">
      <c r="A60" s="64" t="s">
        <v>56</v>
      </c>
      <c r="B60" s="65"/>
      <c r="C60" s="65"/>
      <c r="D60" s="65"/>
      <c r="E60" s="65"/>
      <c r="F60" s="55"/>
      <c r="G60" s="55"/>
      <c r="H60" s="55"/>
      <c r="I60" s="55"/>
    </row>
    <row r="61" spans="1:9">
      <c r="D61" t="s">
        <v>63</v>
      </c>
      <c r="E61" s="55"/>
    </row>
    <row r="63" spans="1:9">
      <c r="A63" s="71" t="s">
        <v>100</v>
      </c>
      <c r="D63" s="67" t="s">
        <v>58</v>
      </c>
    </row>
    <row r="64" spans="1:9">
      <c r="A64" s="68" t="s">
        <v>59</v>
      </c>
      <c r="D64" s="4" t="s">
        <v>60</v>
      </c>
    </row>
  </sheetData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conditionalFormatting sqref="A13:A24">
    <cfRule type="expression" dxfId="7" priority="1" stopIfTrue="1">
      <formula>AND(F13&gt;0,F13&lt;4)</formula>
    </cfRule>
    <cfRule type="expression" dxfId="6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5" sqref="A25"/>
    </sheetView>
  </sheetViews>
  <sheetFormatPr defaultRowHeight="12.75"/>
  <sheetData/>
  <phoneticPr fontId="0" type="noConversion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64"/>
  <sheetViews>
    <sheetView topLeftCell="A28" workbookViewId="0"/>
  </sheetViews>
  <sheetFormatPr defaultRowHeight="12.75"/>
  <cols>
    <col min="1" max="1" width="30" customWidth="1"/>
    <col min="2" max="5" width="14.5703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/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/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 t="str">
        <f>IF(ISBLANK(stażysta!B9),"",stażysta!B9)</f>
        <v/>
      </c>
      <c r="C13" s="18" t="str">
        <f>IF(ISBLANK(kontraktowy!B9),"",kontraktowy!B9)</f>
        <v/>
      </c>
      <c r="D13" s="18" t="str">
        <f>IF(ISBLANK(mianowany!B9),"",mianowany!B9)</f>
        <v/>
      </c>
      <c r="E13" s="19" t="str">
        <f>IF(ISBLANK(dyplomowany!B9),"",dyplomowany!B9)</f>
        <v/>
      </c>
      <c r="F13" s="20">
        <f t="shared" ref="F13:F24" si="0">COUNT(B13:E13)</f>
        <v>0</v>
      </c>
    </row>
    <row r="14" spans="1:6">
      <c r="A14" s="21" t="s">
        <v>15</v>
      </c>
      <c r="B14" s="22" t="str">
        <f>IF(ISBLANK(stażysta!B10),"",stażysta!B10)</f>
        <v/>
      </c>
      <c r="C14" s="23" t="str">
        <f>IF(ISBLANK(kontraktowy!B10),"",kontraktowy!B10)</f>
        <v/>
      </c>
      <c r="D14" s="23" t="str">
        <f>IF(ISBLANK(mianowany!B10),"",mianowany!B10)</f>
        <v/>
      </c>
      <c r="E14" s="24" t="str">
        <f>IF(ISBLANK(dyplomowany!B10),"",dyplomowany!B10)</f>
        <v/>
      </c>
      <c r="F14" s="20">
        <f t="shared" si="0"/>
        <v>0</v>
      </c>
    </row>
    <row r="15" spans="1:6">
      <c r="A15" s="21" t="s">
        <v>16</v>
      </c>
      <c r="B15" s="22" t="str">
        <f>IF(ISBLANK(stażysta!B11),"",stażysta!B11)</f>
        <v/>
      </c>
      <c r="C15" s="23" t="str">
        <f>IF(ISBLANK(kontraktowy!B11),"",kontraktowy!B11)</f>
        <v/>
      </c>
      <c r="D15" s="23" t="str">
        <f>IF(ISBLANK(mianowany!B11),"",mianowany!B11)</f>
        <v/>
      </c>
      <c r="E15" s="24" t="str">
        <f>IF(ISBLANK(dyplomowany!B11),"",dyplomowany!B11)</f>
        <v/>
      </c>
      <c r="F15" s="20">
        <f t="shared" si="0"/>
        <v>0</v>
      </c>
    </row>
    <row r="16" spans="1:6">
      <c r="A16" s="21" t="s">
        <v>17</v>
      </c>
      <c r="B16" s="22" t="str">
        <f>IF(ISBLANK(stażysta!B12),"",stażysta!B12)</f>
        <v/>
      </c>
      <c r="C16" s="23" t="str">
        <f>IF(ISBLANK(kontraktowy!B12),"",kontraktowy!B12)</f>
        <v/>
      </c>
      <c r="D16" s="23" t="str">
        <f>IF(ISBLANK(mianowany!B12),"",mianowany!B12)</f>
        <v/>
      </c>
      <c r="E16" s="24" t="str">
        <f>IF(ISBLANK(dyplomowany!B12),"",dyplomowany!B12)</f>
        <v/>
      </c>
      <c r="F16" s="20">
        <f t="shared" si="0"/>
        <v>0</v>
      </c>
    </row>
    <row r="17" spans="1:6">
      <c r="A17" s="21" t="s">
        <v>18</v>
      </c>
      <c r="B17" s="22" t="str">
        <f>IF(ISBLANK(stażysta!B13),"",stażysta!B13)</f>
        <v/>
      </c>
      <c r="C17" s="23" t="str">
        <f>IF(ISBLANK(kontraktowy!B13),"",kontraktowy!B13)</f>
        <v/>
      </c>
      <c r="D17" s="23" t="str">
        <f>IF(ISBLANK(mianowany!B13),"",mianowany!B13)</f>
        <v/>
      </c>
      <c r="E17" s="24" t="str">
        <f>IF(ISBLANK(dyplomowany!B13),"",dyplomowany!B13)</f>
        <v/>
      </c>
      <c r="F17" s="20">
        <f t="shared" si="0"/>
        <v>0</v>
      </c>
    </row>
    <row r="18" spans="1:6">
      <c r="A18" s="21" t="s">
        <v>19</v>
      </c>
      <c r="B18" s="22" t="str">
        <f>IF(ISBLANK(stażysta!B14),"",stażysta!B14)</f>
        <v/>
      </c>
      <c r="C18" s="23" t="str">
        <f>IF(ISBLANK(kontraktowy!B14),"",kontraktowy!B14)</f>
        <v/>
      </c>
      <c r="D18" s="23" t="str">
        <f>IF(ISBLANK(mianowany!B14),"",mianowany!B14)</f>
        <v/>
      </c>
      <c r="E18" s="24" t="str">
        <f>IF(ISBLANK(dyplomowany!B14),"",dyplomowany!B14)</f>
        <v/>
      </c>
      <c r="F18" s="20">
        <f t="shared" si="0"/>
        <v>0</v>
      </c>
    </row>
    <row r="19" spans="1:6">
      <c r="A19" s="21" t="s">
        <v>20</v>
      </c>
      <c r="B19" s="22" t="str">
        <f>IF(ISBLANK(stażysta!B15),"",stażysta!B15)</f>
        <v/>
      </c>
      <c r="C19" s="23" t="str">
        <f>IF(ISBLANK(kontraktowy!B15),"",kontraktowy!B15)</f>
        <v/>
      </c>
      <c r="D19" s="23" t="str">
        <f>IF(ISBLANK(mianowany!B15),"",mianowany!B15)</f>
        <v/>
      </c>
      <c r="E19" s="24" t="str">
        <f>IF(ISBLANK(dyplomowany!B15),"",dyplomowany!B15)</f>
        <v/>
      </c>
      <c r="F19" s="20">
        <f t="shared" si="0"/>
        <v>0</v>
      </c>
    </row>
    <row r="20" spans="1:6">
      <c r="A20" s="21" t="s">
        <v>21</v>
      </c>
      <c r="B20" s="22" t="str">
        <f>IF(ISBLANK(stażysta!B16),"",stażysta!B16)</f>
        <v/>
      </c>
      <c r="C20" s="23" t="str">
        <f>IF(ISBLANK(kontraktowy!B16),"",kontraktowy!B16)</f>
        <v/>
      </c>
      <c r="D20" s="23" t="str">
        <f>IF(ISBLANK(mianowany!B16),"",mianowany!B16)</f>
        <v/>
      </c>
      <c r="E20" s="24" t="str">
        <f>IF(ISBLANK(dyplomowany!B16),"",dyplomowany!B16)</f>
        <v/>
      </c>
      <c r="F20" s="20">
        <f t="shared" si="0"/>
        <v>0</v>
      </c>
    </row>
    <row r="21" spans="1:6">
      <c r="A21" s="21" t="s">
        <v>22</v>
      </c>
      <c r="B21" s="22" t="str">
        <f>IF(ISBLANK(stażysta!B17),"",stażysta!B17)</f>
        <v/>
      </c>
      <c r="C21" s="23" t="str">
        <f>IF(ISBLANK(kontraktowy!B17),"",kontraktowy!B17)</f>
        <v/>
      </c>
      <c r="D21" s="23" t="str">
        <f>IF(ISBLANK(mianowany!B17),"",mianowany!B17)</f>
        <v/>
      </c>
      <c r="E21" s="24" t="str">
        <f>IF(ISBLANK(dyplomowany!B17),"",dyplomowany!B17)</f>
        <v/>
      </c>
      <c r="F21" s="20">
        <f t="shared" si="0"/>
        <v>0</v>
      </c>
    </row>
    <row r="22" spans="1:6">
      <c r="A22" s="21" t="s">
        <v>23</v>
      </c>
      <c r="B22" s="22" t="str">
        <f>IF(ISBLANK(stażysta!B18),"",stażysta!B18)</f>
        <v/>
      </c>
      <c r="C22" s="23" t="str">
        <f>IF(ISBLANK(kontraktowy!B18),"",kontraktowy!B18)</f>
        <v/>
      </c>
      <c r="D22" s="23" t="str">
        <f>IF(ISBLANK(mianowany!B18),"",mianowany!B18)</f>
        <v/>
      </c>
      <c r="E22" s="24" t="str">
        <f>IF(ISBLANK(dyplomowany!B18),"",dyplomowany!B18)</f>
        <v/>
      </c>
      <c r="F22" s="20">
        <f t="shared" si="0"/>
        <v>0</v>
      </c>
    </row>
    <row r="23" spans="1:6">
      <c r="A23" s="21" t="s">
        <v>24</v>
      </c>
      <c r="B23" s="22" t="str">
        <f>IF(ISBLANK(stażysta!B19),"",stażysta!B19)</f>
        <v/>
      </c>
      <c r="C23" s="23" t="str">
        <f>IF(ISBLANK(kontraktowy!B19),"",kontraktowy!B19)</f>
        <v/>
      </c>
      <c r="D23" s="23" t="str">
        <f>IF(ISBLANK(mianowany!B19),"",mianowany!B19)</f>
        <v/>
      </c>
      <c r="E23" s="24" t="str">
        <f>IF(ISBLANK(dyplomowany!B19),"",dyplomowany!B19)</f>
        <v/>
      </c>
      <c r="F23" s="20">
        <f t="shared" si="0"/>
        <v>0</v>
      </c>
    </row>
    <row r="24" spans="1:6">
      <c r="A24" s="25" t="s">
        <v>25</v>
      </c>
      <c r="B24" s="26" t="str">
        <f>IF(ISBLANK(stażysta!B20),"",stażysta!B20)</f>
        <v/>
      </c>
      <c r="C24" s="27" t="str">
        <f>IF(ISBLANK(kontraktowy!B20),"",kontraktowy!B20)</f>
        <v/>
      </c>
      <c r="D24" s="27" t="str">
        <f>IF(ISBLANK(mianowany!B20),"",mianowany!B20)</f>
        <v/>
      </c>
      <c r="E24" s="28" t="str">
        <f>IF(ISBLANK(dyplomowany!B20),"",dyplomowany!B20)</f>
        <v/>
      </c>
      <c r="F24" s="20">
        <f t="shared" si="0"/>
        <v>0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 t="str">
        <f>IF(COUNTIF($F$13:$F$20,"=4")=0,"",+SUMIF($F$13:$F$20,"=4",B13:B20)/COUNTIF($F$13:$F$20,"=4"))</f>
        <v/>
      </c>
      <c r="C26" s="33" t="str">
        <f>IF(COUNTIF($F$13:$F$20,"=4")=0,"",+SUMIF($F$13:$F$20,"=4",C13:C20)/COUNTIF($F$13:$F$20,"=4"))</f>
        <v/>
      </c>
      <c r="D26" s="33" t="str">
        <f>IF(COUNTIF($F$13:$F$20,"=4")=0,"",+SUMIF($F$13:$F$20,"=4",D13:D20)/COUNTIF($F$13:$F$20,"=4"))</f>
        <v/>
      </c>
      <c r="E26" s="34" t="str">
        <f>IF(COUNTIF($F$13:$F$20,"=4")=0,"",+SUMIF($F$13:$F$20,"=4",E13:E20)/COUNTIF($F$13:$F$20,"=4"))</f>
        <v/>
      </c>
      <c r="F26" s="20"/>
    </row>
    <row r="27" spans="1:6" s="35" customFormat="1">
      <c r="A27" s="36" t="s">
        <v>27</v>
      </c>
      <c r="B27" s="37" t="str">
        <f>IF(COUNTIF($F$21:$F$24,"=4")=0,"",+SUMIF($F$21:$F$24,"=4",B21:B24)/COUNTIF($F$21:$F$24,"=4"))</f>
        <v/>
      </c>
      <c r="C27" s="38" t="str">
        <f>IF(COUNTIF($F$21:$F$24,"=4")=0,"",+SUMIF($F$21:$F$24,"=4",C21:C24)/COUNTIF($F$21:$F$24,"=4"))</f>
        <v/>
      </c>
      <c r="D27" s="38" t="str">
        <f>IF(COUNTIF($F$21:$F$24,"=4")=0,"",+SUMIF($F$21:$F$24,"=4",D21:D24)/COUNTIF($F$21:$F$24,"=4"))</f>
        <v/>
      </c>
      <c r="E27" s="39" t="str">
        <f>IF(COUNTIF($F$21:$F$24,"=4")=0,"",+SUMIF($F$21:$F$24,"=4",E21:E24)/COUNTIF($F$21:$F$24,"=4"))</f>
        <v/>
      </c>
      <c r="F27" s="20"/>
    </row>
    <row r="28" spans="1:6">
      <c r="A28" s="40" t="s">
        <v>28</v>
      </c>
      <c r="B28" s="41" t="str">
        <f>IF(COUNTIF($F$13:$F$24,"=4")=0,"",+SUMIF($F$13:$F$24,"=4",B13:B24)/COUNTIF($F$13:$F$24,"=4"))</f>
        <v/>
      </c>
      <c r="C28" s="42" t="str">
        <f>IF(COUNTIF($F$13:$F$24,"=4")=0,"",+SUMIF($F$13:$F$24,"=4",C13:C24)/COUNTIF($F$13:$F$24,"=4"))</f>
        <v/>
      </c>
      <c r="D28" s="42" t="str">
        <f>IF(COUNTIF($F$13:$F$24,"=4")=0,"",+SUMIF($F$13:$F$24,"=4",D13:D24)/COUNTIF($F$13:$F$24,"=4"))</f>
        <v/>
      </c>
      <c r="E28" s="43" t="str">
        <f>IF(COUNTIF($F$13:$F$24,"=4")=0,"",+SUMIF($F$13:$F$24,"=4",E13:E24)/COUNTIF($F$13:$F$24,"=4"))</f>
        <v/>
      </c>
      <c r="F28" s="20"/>
    </row>
    <row r="29" spans="1:6">
      <c r="A29" s="44"/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>
      <c r="A32" s="45"/>
      <c r="B32" s="45"/>
      <c r="C32" s="45"/>
      <c r="D32" s="45"/>
      <c r="E32" s="45"/>
    </row>
    <row r="33" spans="1:9" ht="12.95" customHeight="1">
      <c r="A33" s="244" t="s">
        <v>30</v>
      </c>
      <c r="B33" s="245" t="s">
        <v>9</v>
      </c>
      <c r="C33" s="245"/>
      <c r="D33" s="245"/>
      <c r="E33" s="245"/>
    </row>
    <row r="34" spans="1:9" ht="24">
      <c r="A34" s="244"/>
      <c r="B34" s="46" t="s">
        <v>10</v>
      </c>
      <c r="C34" s="47" t="s">
        <v>11</v>
      </c>
      <c r="D34" s="47" t="s">
        <v>12</v>
      </c>
      <c r="E34" s="48" t="s">
        <v>13</v>
      </c>
    </row>
    <row r="35" spans="1:9" ht="26.25" customHeight="1">
      <c r="A35" s="49" t="s">
        <v>31</v>
      </c>
      <c r="B35" s="50">
        <f>B36+B37</f>
        <v>0</v>
      </c>
      <c r="C35" s="81">
        <f>C36+C37</f>
        <v>0</v>
      </c>
      <c r="D35" s="81">
        <f>D36+D37</f>
        <v>0</v>
      </c>
      <c r="E35" s="82">
        <f>E36+E37</f>
        <v>0</v>
      </c>
    </row>
    <row r="36" spans="1:9" ht="15" customHeight="1">
      <c r="A36" s="51" t="s">
        <v>32</v>
      </c>
      <c r="B36" s="52">
        <f>stażysta!N31</f>
        <v>0</v>
      </c>
      <c r="C36" s="53">
        <f>kontraktowy!N31</f>
        <v>0</v>
      </c>
      <c r="D36" s="53">
        <f>mianowany!N31</f>
        <v>0</v>
      </c>
      <c r="E36" s="54">
        <f>dyplomowany!N31</f>
        <v>0</v>
      </c>
      <c r="F36" s="55"/>
      <c r="G36" s="55"/>
      <c r="H36" s="55"/>
      <c r="I36" s="55"/>
    </row>
    <row r="37" spans="1:9" ht="47.25">
      <c r="A37" s="56" t="s">
        <v>33</v>
      </c>
      <c r="B37" s="57">
        <f>SUM(B39:B60)</f>
        <v>0</v>
      </c>
      <c r="C37" s="83">
        <f>SUM(C39:C60)</f>
        <v>0</v>
      </c>
      <c r="D37" s="83">
        <f>SUM(D39:D60)</f>
        <v>0</v>
      </c>
      <c r="E37" s="84">
        <f>SUM(E39:E60)</f>
        <v>0</v>
      </c>
      <c r="F37" s="55"/>
      <c r="G37" s="55"/>
      <c r="H37" s="55"/>
      <c r="I37" s="55"/>
    </row>
    <row r="38" spans="1:9">
      <c r="A38" s="58" t="s">
        <v>34</v>
      </c>
      <c r="B38" s="59"/>
      <c r="C38" s="60"/>
      <c r="D38" s="60"/>
      <c r="E38" s="61"/>
      <c r="F38" s="55"/>
      <c r="G38" s="55"/>
      <c r="H38" s="55"/>
      <c r="I38" s="55"/>
    </row>
    <row r="39" spans="1:9">
      <c r="A39" s="62" t="s">
        <v>35</v>
      </c>
      <c r="B39" s="63">
        <f>stażysta!N34</f>
        <v>0</v>
      </c>
      <c r="C39" s="72">
        <f>kontraktowy!N34</f>
        <v>0</v>
      </c>
      <c r="D39" s="72">
        <f>mianowany!N34</f>
        <v>0</v>
      </c>
      <c r="E39" s="73">
        <f>dyplomowany!N34</f>
        <v>0</v>
      </c>
      <c r="F39" s="55"/>
      <c r="G39" s="55"/>
      <c r="H39" s="55"/>
      <c r="I39" s="55"/>
    </row>
    <row r="40" spans="1:9" ht="25.5">
      <c r="A40" s="62" t="s">
        <v>36</v>
      </c>
      <c r="B40" s="63">
        <f>stażysta!N35</f>
        <v>0</v>
      </c>
      <c r="C40" s="72">
        <f>kontraktowy!N35</f>
        <v>0</v>
      </c>
      <c r="D40" s="72">
        <f>mianowany!N35</f>
        <v>0</v>
      </c>
      <c r="E40" s="73">
        <f>dyplomowany!N35</f>
        <v>0</v>
      </c>
      <c r="F40" s="55"/>
      <c r="G40" s="55"/>
      <c r="H40" s="55"/>
      <c r="I40" s="55"/>
    </row>
    <row r="41" spans="1:9">
      <c r="A41" s="62" t="s">
        <v>37</v>
      </c>
      <c r="B41" s="63">
        <f>stażysta!N36</f>
        <v>0</v>
      </c>
      <c r="C41" s="72">
        <f>kontraktowy!N36</f>
        <v>0</v>
      </c>
      <c r="D41" s="72">
        <f>mianowany!N36</f>
        <v>0</v>
      </c>
      <c r="E41" s="73">
        <f>dyplomowany!N36</f>
        <v>0</v>
      </c>
      <c r="F41" s="55"/>
      <c r="G41" s="55"/>
      <c r="H41" s="55"/>
      <c r="I41" s="55"/>
    </row>
    <row r="42" spans="1:9">
      <c r="A42" s="62" t="s">
        <v>38</v>
      </c>
      <c r="B42" s="63">
        <f>stażysta!N37</f>
        <v>0</v>
      </c>
      <c r="C42" s="72">
        <f>kontraktowy!N37</f>
        <v>0</v>
      </c>
      <c r="D42" s="72">
        <f>mianowany!N37</f>
        <v>0</v>
      </c>
      <c r="E42" s="73">
        <f>dyplomowany!N37</f>
        <v>0</v>
      </c>
      <c r="F42" s="55"/>
      <c r="G42" s="55"/>
      <c r="H42" s="55"/>
      <c r="I42" s="55"/>
    </row>
    <row r="43" spans="1:9" ht="25.5">
      <c r="A43" s="62" t="s">
        <v>39</v>
      </c>
      <c r="B43" s="63">
        <f>stażysta!N38</f>
        <v>0</v>
      </c>
      <c r="C43" s="72">
        <f>kontraktowy!N38</f>
        <v>0</v>
      </c>
      <c r="D43" s="72">
        <f>mianowany!N38</f>
        <v>0</v>
      </c>
      <c r="E43" s="73">
        <f>dyplomowany!N38</f>
        <v>0</v>
      </c>
      <c r="F43" s="55"/>
      <c r="G43" s="55"/>
      <c r="H43" s="55"/>
      <c r="I43" s="55"/>
    </row>
    <row r="44" spans="1:9">
      <c r="A44" s="62" t="s">
        <v>40</v>
      </c>
      <c r="B44" s="63">
        <f>stażysta!N39</f>
        <v>0</v>
      </c>
      <c r="C44" s="72">
        <f>kontraktowy!N39</f>
        <v>0</v>
      </c>
      <c r="D44" s="72">
        <f>mianowany!N39</f>
        <v>0</v>
      </c>
      <c r="E44" s="73">
        <f>dyplomowany!N39</f>
        <v>0</v>
      </c>
      <c r="F44" s="55"/>
      <c r="G44" s="55"/>
      <c r="H44" s="55"/>
      <c r="I44" s="55"/>
    </row>
    <row r="45" spans="1:9">
      <c r="A45" s="62" t="s">
        <v>41</v>
      </c>
      <c r="B45" s="63">
        <f>stażysta!N40</f>
        <v>0</v>
      </c>
      <c r="C45" s="72">
        <f>kontraktowy!N40</f>
        <v>0</v>
      </c>
      <c r="D45" s="72">
        <f>mianowany!N40</f>
        <v>0</v>
      </c>
      <c r="E45" s="73">
        <f>dyplomowany!N40</f>
        <v>0</v>
      </c>
      <c r="F45" s="55"/>
      <c r="G45" s="55"/>
      <c r="H45" s="55"/>
      <c r="I45" s="55"/>
    </row>
    <row r="46" spans="1:9">
      <c r="A46" s="62" t="s">
        <v>42</v>
      </c>
      <c r="B46" s="63">
        <f>stażysta!N41</f>
        <v>0</v>
      </c>
      <c r="C46" s="72">
        <f>kontraktowy!N41</f>
        <v>0</v>
      </c>
      <c r="D46" s="72">
        <f>mianowany!N41</f>
        <v>0</v>
      </c>
      <c r="E46" s="73">
        <f>dyplomowany!N41</f>
        <v>0</v>
      </c>
      <c r="F46" s="55"/>
      <c r="G46" s="55"/>
      <c r="H46" s="55"/>
      <c r="I46" s="55"/>
    </row>
    <row r="47" spans="1:9" ht="25.5">
      <c r="A47" s="62" t="s">
        <v>43</v>
      </c>
      <c r="B47" s="63">
        <f>stażysta!N42</f>
        <v>0</v>
      </c>
      <c r="C47" s="72">
        <f>kontraktowy!N42</f>
        <v>0</v>
      </c>
      <c r="D47" s="72">
        <f>mianowany!N42</f>
        <v>0</v>
      </c>
      <c r="E47" s="73">
        <f>dyplomowany!N42</f>
        <v>0</v>
      </c>
      <c r="F47" s="55"/>
      <c r="G47" s="55"/>
      <c r="H47" s="55"/>
      <c r="I47" s="55"/>
    </row>
    <row r="48" spans="1:9">
      <c r="A48" s="62" t="s">
        <v>44</v>
      </c>
      <c r="B48" s="63">
        <f>stażysta!N43</f>
        <v>0</v>
      </c>
      <c r="C48" s="72">
        <f>kontraktowy!N43</f>
        <v>0</v>
      </c>
      <c r="D48" s="72">
        <f>mianowany!N43</f>
        <v>0</v>
      </c>
      <c r="E48" s="73">
        <f>dyplomowany!N43</f>
        <v>0</v>
      </c>
      <c r="F48" s="55"/>
      <c r="G48" s="55"/>
      <c r="H48" s="55"/>
      <c r="I48" s="55"/>
    </row>
    <row r="49" spans="1:9">
      <c r="A49" s="62" t="s">
        <v>45</v>
      </c>
      <c r="B49" s="63">
        <f>stażysta!N44</f>
        <v>0</v>
      </c>
      <c r="C49" s="72">
        <f>kontraktowy!N44</f>
        <v>0</v>
      </c>
      <c r="D49" s="72">
        <f>mianowany!N44</f>
        <v>0</v>
      </c>
      <c r="E49" s="73">
        <f>dyplomowany!N44</f>
        <v>0</v>
      </c>
      <c r="F49" s="55"/>
      <c r="G49" s="55"/>
      <c r="H49" s="55"/>
      <c r="I49" s="55"/>
    </row>
    <row r="50" spans="1:9">
      <c r="A50" s="62" t="s">
        <v>46</v>
      </c>
      <c r="B50" s="63">
        <f>stażysta!N45</f>
        <v>0</v>
      </c>
      <c r="C50" s="72">
        <f>kontraktowy!N45</f>
        <v>0</v>
      </c>
      <c r="D50" s="72">
        <f>mianowany!N45</f>
        <v>0</v>
      </c>
      <c r="E50" s="73">
        <f>dyplomowany!N45</f>
        <v>0</v>
      </c>
      <c r="F50" s="55"/>
      <c r="G50" s="55"/>
      <c r="H50" s="55"/>
      <c r="I50" s="55"/>
    </row>
    <row r="51" spans="1:9" ht="25.5">
      <c r="A51" s="62" t="s">
        <v>47</v>
      </c>
      <c r="B51" s="63">
        <f>stażysta!N46</f>
        <v>0</v>
      </c>
      <c r="C51" s="72">
        <f>kontraktowy!N46</f>
        <v>0</v>
      </c>
      <c r="D51" s="72">
        <f>mianowany!N46</f>
        <v>0</v>
      </c>
      <c r="E51" s="73">
        <f>dyplomowany!N46</f>
        <v>0</v>
      </c>
      <c r="F51" s="55"/>
      <c r="G51" s="55"/>
      <c r="H51" s="55"/>
      <c r="I51" s="55"/>
    </row>
    <row r="52" spans="1:9">
      <c r="A52" s="62" t="s">
        <v>48</v>
      </c>
      <c r="B52" s="63">
        <f>stażysta!N47</f>
        <v>0</v>
      </c>
      <c r="C52" s="72">
        <f>kontraktowy!N47</f>
        <v>0</v>
      </c>
      <c r="D52" s="72">
        <f>mianowany!N47</f>
        <v>0</v>
      </c>
      <c r="E52" s="73">
        <f>dyplomowany!N47</f>
        <v>0</v>
      </c>
      <c r="F52" s="55"/>
      <c r="G52" s="55"/>
      <c r="H52" s="55"/>
      <c r="I52" s="55"/>
    </row>
    <row r="53" spans="1:9">
      <c r="A53" s="62" t="s">
        <v>49</v>
      </c>
      <c r="B53" s="63">
        <f>stażysta!N48</f>
        <v>0</v>
      </c>
      <c r="C53" s="72">
        <f>kontraktowy!N48</f>
        <v>0</v>
      </c>
      <c r="D53" s="72">
        <f>mianowany!N48</f>
        <v>0</v>
      </c>
      <c r="E53" s="73">
        <f>dyplomowany!N48</f>
        <v>0</v>
      </c>
      <c r="F53" s="55"/>
      <c r="G53" s="55"/>
      <c r="H53" s="55"/>
      <c r="I53" s="55"/>
    </row>
    <row r="54" spans="1:9" ht="25.5">
      <c r="A54" s="62" t="s">
        <v>50</v>
      </c>
      <c r="B54" s="63">
        <f>stażysta!N49</f>
        <v>0</v>
      </c>
      <c r="C54" s="72">
        <f>kontraktowy!N49</f>
        <v>0</v>
      </c>
      <c r="D54" s="72">
        <f>mianowany!N49</f>
        <v>0</v>
      </c>
      <c r="E54" s="73">
        <f>dyplomowany!N49</f>
        <v>0</v>
      </c>
      <c r="F54" s="55"/>
      <c r="G54" s="55"/>
      <c r="H54" s="55"/>
      <c r="I54" s="55"/>
    </row>
    <row r="55" spans="1:9">
      <c r="A55" s="62" t="s">
        <v>51</v>
      </c>
      <c r="B55" s="63">
        <f>stażysta!N50</f>
        <v>0</v>
      </c>
      <c r="C55" s="72">
        <f>kontraktowy!N50</f>
        <v>0</v>
      </c>
      <c r="D55" s="72">
        <f>mianowany!N50</f>
        <v>0</v>
      </c>
      <c r="E55" s="73">
        <f>dyplomowany!N50</f>
        <v>0</v>
      </c>
      <c r="F55" s="55"/>
      <c r="G55" s="55"/>
      <c r="H55" s="55"/>
      <c r="I55" s="55"/>
    </row>
    <row r="56" spans="1:9" ht="25.5">
      <c r="A56" s="62" t="s">
        <v>52</v>
      </c>
      <c r="B56" s="63">
        <f>stażysta!N51</f>
        <v>0</v>
      </c>
      <c r="C56" s="72">
        <f>kontraktowy!N51</f>
        <v>0</v>
      </c>
      <c r="D56" s="72">
        <f>mianowany!N51</f>
        <v>0</v>
      </c>
      <c r="E56" s="73">
        <f>dyplomowany!N51</f>
        <v>0</v>
      </c>
      <c r="F56" s="55"/>
      <c r="G56" s="55"/>
      <c r="H56" s="55"/>
      <c r="I56" s="55"/>
    </row>
    <row r="57" spans="1:9" ht="38.25">
      <c r="A57" s="62" t="s">
        <v>53</v>
      </c>
      <c r="B57" s="63">
        <f>stażysta!N52</f>
        <v>0</v>
      </c>
      <c r="C57" s="72">
        <f>kontraktowy!N52</f>
        <v>0</v>
      </c>
      <c r="D57" s="72">
        <f>mianowany!N52</f>
        <v>0</v>
      </c>
      <c r="E57" s="73">
        <f>dyplomowany!N52</f>
        <v>0</v>
      </c>
      <c r="F57" s="55"/>
      <c r="G57" s="55"/>
      <c r="H57" s="55"/>
      <c r="I57" s="55"/>
    </row>
    <row r="58" spans="1:9" ht="38.25">
      <c r="A58" s="62" t="s">
        <v>54</v>
      </c>
      <c r="B58" s="63">
        <f>stażysta!N53</f>
        <v>0</v>
      </c>
      <c r="C58" s="72">
        <f>kontraktowy!N53</f>
        <v>0</v>
      </c>
      <c r="D58" s="72">
        <f>mianowany!N53</f>
        <v>0</v>
      </c>
      <c r="E58" s="73">
        <f>dyplomowany!N53</f>
        <v>0</v>
      </c>
      <c r="F58" s="55"/>
      <c r="G58" s="55"/>
      <c r="H58" s="55"/>
      <c r="I58" s="55"/>
    </row>
    <row r="59" spans="1:9" ht="37.5" customHeight="1">
      <c r="A59" s="62" t="s">
        <v>55</v>
      </c>
      <c r="B59" s="63">
        <f>stażysta!N54</f>
        <v>0</v>
      </c>
      <c r="C59" s="72">
        <f>kontraktowy!N54</f>
        <v>0</v>
      </c>
      <c r="D59" s="72">
        <f>mianowany!N54</f>
        <v>0</v>
      </c>
      <c r="E59" s="73">
        <f>dyplomowany!N54</f>
        <v>0</v>
      </c>
      <c r="F59" s="55"/>
      <c r="G59" s="55"/>
      <c r="H59" s="55"/>
      <c r="I59" s="55"/>
    </row>
    <row r="60" spans="1:9" ht="15.75" customHeight="1">
      <c r="A60" s="64" t="s">
        <v>56</v>
      </c>
      <c r="B60" s="65">
        <f>stażysta!N55</f>
        <v>0</v>
      </c>
      <c r="C60" s="74">
        <f>kontraktowy!N55</f>
        <v>0</v>
      </c>
      <c r="D60" s="74">
        <f>mianowany!N55</f>
        <v>0</v>
      </c>
      <c r="E60" s="75">
        <f>dyplomowany!N55</f>
        <v>0</v>
      </c>
      <c r="F60" s="55"/>
      <c r="G60" s="55"/>
      <c r="H60" s="55"/>
      <c r="I60" s="55"/>
    </row>
    <row r="63" spans="1:9">
      <c r="A63" s="66" t="s">
        <v>57</v>
      </c>
      <c r="D63" s="67" t="s">
        <v>58</v>
      </c>
    </row>
    <row r="64" spans="1:9">
      <c r="A64" s="68" t="s">
        <v>59</v>
      </c>
      <c r="D64" s="4" t="s">
        <v>60</v>
      </c>
    </row>
  </sheetData>
  <sheetProtection sheet="1" objects="1" scenarios="1"/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conditionalFormatting sqref="A13:A24">
    <cfRule type="expression" dxfId="5" priority="1" stopIfTrue="1">
      <formula>AND(F13&gt;0,F13&lt;4)</formula>
    </cfRule>
    <cfRule type="expression" dxfId="4" priority="2" stopIfTrue="1">
      <formula>(F13=4)</formula>
    </cfRule>
  </conditionalFormatting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scale="95" firstPageNumber="0" orientation="portrait" horizontalDpi="300" verticalDpi="300"/>
  <headerFooter alignWithMargins="0"/>
  <rowBreaks count="1" manualBreakCount="1">
    <brk id="29" max="16383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O55"/>
  <sheetViews>
    <sheetView topLeftCell="A22" workbookViewId="0">
      <selection activeCell="B57" sqref="B57"/>
    </sheetView>
  </sheetViews>
  <sheetFormatPr defaultRowHeight="12.75"/>
  <cols>
    <col min="1" max="1" width="30.7109375" customWidth="1"/>
    <col min="2" max="2" width="12" customWidth="1"/>
    <col min="3" max="3" width="12.28515625" customWidth="1"/>
    <col min="4" max="4" width="13.140625" customWidth="1"/>
    <col min="5" max="6" width="9.7109375" customWidth="1"/>
    <col min="7" max="7" width="12.85546875" customWidth="1"/>
    <col min="8" max="13" width="9.7109375" customWidth="1"/>
    <col min="14" max="14" width="11.7109375" customWidth="1"/>
  </cols>
  <sheetData>
    <row r="1" spans="1:13" ht="18">
      <c r="A1" s="1" t="s">
        <v>0</v>
      </c>
      <c r="E1" s="2"/>
      <c r="H1" s="2"/>
      <c r="I1" s="2"/>
      <c r="M1" s="2"/>
    </row>
    <row r="2" spans="1:13">
      <c r="A2" s="85" t="s">
        <v>76</v>
      </c>
      <c r="E2" s="86"/>
    </row>
    <row r="3" spans="1:13">
      <c r="A3" s="35"/>
    </row>
    <row r="4" spans="1:13" ht="14.25" customHeight="1">
      <c r="A4" s="10" t="s">
        <v>4</v>
      </c>
      <c r="D4" s="87"/>
      <c r="E4" s="88"/>
      <c r="H4" s="87"/>
      <c r="I4" s="88"/>
      <c r="J4" s="88"/>
      <c r="K4" s="88"/>
      <c r="L4" s="87"/>
      <c r="M4" s="88"/>
    </row>
    <row r="5" spans="1:13" ht="36.75" customHeight="1">
      <c r="A5" s="258" t="s">
        <v>77</v>
      </c>
      <c r="B5" s="258"/>
      <c r="C5" s="258"/>
      <c r="D5" s="258"/>
      <c r="E5" s="258"/>
      <c r="H5" s="87"/>
      <c r="I5" s="88"/>
      <c r="J5" s="88"/>
      <c r="K5" s="88"/>
      <c r="L5" s="87"/>
      <c r="M5" s="88"/>
    </row>
    <row r="6" spans="1:13" ht="14.25" customHeight="1">
      <c r="A6" s="89"/>
      <c r="D6" s="87"/>
      <c r="E6" s="88"/>
      <c r="H6" s="87"/>
      <c r="I6" s="88"/>
      <c r="J6" s="88"/>
      <c r="K6" s="88"/>
      <c r="L6" s="87"/>
      <c r="M6" s="88"/>
    </row>
    <row r="7" spans="1:13" ht="14.25" customHeight="1">
      <c r="A7" s="259" t="s">
        <v>7</v>
      </c>
      <c r="B7" s="90" t="s">
        <v>8</v>
      </c>
      <c r="C7" s="91"/>
      <c r="D7" s="91"/>
      <c r="E7" s="91"/>
      <c r="H7" s="87"/>
      <c r="I7" s="88"/>
      <c r="J7" s="88"/>
      <c r="K7" s="88"/>
      <c r="L7" s="87"/>
      <c r="M7" s="88"/>
    </row>
    <row r="8" spans="1:13" ht="28.5" customHeight="1">
      <c r="A8" s="259"/>
      <c r="B8" s="92" t="s">
        <v>10</v>
      </c>
      <c r="C8" s="93"/>
      <c r="D8" s="93"/>
      <c r="E8" s="93"/>
      <c r="H8" s="87"/>
      <c r="I8" s="88"/>
      <c r="J8" s="88"/>
      <c r="K8" s="88"/>
      <c r="L8" s="87"/>
      <c r="M8" s="88"/>
    </row>
    <row r="9" spans="1:13" ht="14.25" customHeight="1">
      <c r="A9" s="94" t="s">
        <v>14</v>
      </c>
      <c r="B9" s="95"/>
      <c r="C9" s="96"/>
      <c r="D9" s="96"/>
      <c r="E9" s="96"/>
      <c r="H9" s="87"/>
      <c r="I9" s="88"/>
      <c r="J9" s="88"/>
      <c r="K9" s="88"/>
      <c r="L9" s="87"/>
      <c r="M9" s="88"/>
    </row>
    <row r="10" spans="1:13" ht="14.25" customHeight="1">
      <c r="A10" s="94" t="s">
        <v>15</v>
      </c>
      <c r="B10" s="95"/>
      <c r="C10" s="96"/>
      <c r="D10" s="96"/>
      <c r="E10" s="96"/>
      <c r="H10" s="87"/>
      <c r="I10" s="88"/>
      <c r="J10" s="88"/>
      <c r="K10" s="88"/>
      <c r="L10" s="87"/>
      <c r="M10" s="88"/>
    </row>
    <row r="11" spans="1:13" ht="14.25" customHeight="1">
      <c r="A11" s="94" t="s">
        <v>16</v>
      </c>
      <c r="B11" s="95"/>
      <c r="C11" s="96"/>
      <c r="D11" s="96"/>
      <c r="E11" s="96"/>
      <c r="H11" s="87"/>
      <c r="I11" s="88"/>
      <c r="J11" s="88"/>
      <c r="K11" s="88"/>
      <c r="L11" s="87"/>
      <c r="M11" s="88"/>
    </row>
    <row r="12" spans="1:13" ht="14.25" customHeight="1">
      <c r="A12" s="94" t="s">
        <v>17</v>
      </c>
      <c r="B12" s="95"/>
      <c r="C12" s="96"/>
      <c r="D12" s="96"/>
      <c r="E12" s="96"/>
      <c r="H12" s="87"/>
      <c r="I12" s="88"/>
      <c r="J12" s="88"/>
      <c r="K12" s="88"/>
      <c r="L12" s="87"/>
      <c r="M12" s="88"/>
    </row>
    <row r="13" spans="1:13" ht="14.25" customHeight="1">
      <c r="A13" s="94" t="s">
        <v>18</v>
      </c>
      <c r="B13" s="95"/>
      <c r="C13" s="96"/>
      <c r="D13" s="96"/>
      <c r="E13" s="96"/>
      <c r="H13" s="87"/>
      <c r="I13" s="88"/>
      <c r="J13" s="88"/>
      <c r="K13" s="88"/>
      <c r="L13" s="87"/>
      <c r="M13" s="88"/>
    </row>
    <row r="14" spans="1:13" ht="14.25" customHeight="1">
      <c r="A14" s="94" t="s">
        <v>19</v>
      </c>
      <c r="B14" s="95"/>
      <c r="C14" s="96"/>
      <c r="D14" s="96"/>
      <c r="E14" s="96"/>
      <c r="H14" s="87"/>
      <c r="I14" s="88"/>
      <c r="J14" s="88"/>
      <c r="K14" s="88"/>
      <c r="L14" s="87"/>
      <c r="M14" s="88"/>
    </row>
    <row r="15" spans="1:13" ht="14.25" customHeight="1">
      <c r="A15" s="94" t="s">
        <v>20</v>
      </c>
      <c r="B15" s="95"/>
      <c r="C15" s="96"/>
      <c r="D15" s="96"/>
      <c r="E15" s="96"/>
      <c r="H15" s="87"/>
      <c r="I15" s="88"/>
      <c r="J15" s="88"/>
      <c r="K15" s="88"/>
      <c r="L15" s="87"/>
      <c r="M15" s="88"/>
    </row>
    <row r="16" spans="1:13" ht="14.25" customHeight="1">
      <c r="A16" s="94" t="s">
        <v>21</v>
      </c>
      <c r="B16" s="95"/>
      <c r="D16" s="96"/>
      <c r="E16" s="96"/>
      <c r="H16" s="87"/>
      <c r="I16" s="88"/>
      <c r="J16" s="88"/>
      <c r="K16" s="88"/>
      <c r="L16" s="87"/>
      <c r="M16" s="88"/>
    </row>
    <row r="17" spans="1:15" ht="14.25" customHeight="1">
      <c r="A17" s="94" t="s">
        <v>22</v>
      </c>
      <c r="B17" s="95"/>
      <c r="C17" s="96"/>
      <c r="D17" s="96"/>
      <c r="E17" s="96"/>
      <c r="H17" s="87"/>
      <c r="I17" s="88"/>
      <c r="J17" s="88"/>
      <c r="K17" s="88"/>
      <c r="L17" s="87"/>
      <c r="M17" s="88"/>
    </row>
    <row r="18" spans="1:15" ht="14.25" customHeight="1">
      <c r="A18" s="94" t="s">
        <v>23</v>
      </c>
      <c r="B18" s="95"/>
      <c r="C18" s="96"/>
      <c r="D18" s="96"/>
      <c r="E18" s="96"/>
      <c r="H18" s="87"/>
      <c r="I18" s="88"/>
      <c r="J18" s="88"/>
      <c r="K18" s="88"/>
      <c r="L18" s="87"/>
      <c r="M18" s="88"/>
    </row>
    <row r="19" spans="1:15" ht="14.25" customHeight="1">
      <c r="A19" s="94" t="s">
        <v>24</v>
      </c>
      <c r="B19" s="95"/>
      <c r="C19" s="96"/>
      <c r="D19" s="96"/>
      <c r="E19" s="96"/>
      <c r="H19" s="87"/>
      <c r="I19" s="88"/>
      <c r="J19" s="88"/>
      <c r="K19" s="88"/>
      <c r="L19" s="87"/>
      <c r="M19" s="88"/>
    </row>
    <row r="20" spans="1:15" ht="14.25" customHeight="1">
      <c r="A20" s="94" t="s">
        <v>25</v>
      </c>
      <c r="B20" s="95"/>
      <c r="D20" s="96"/>
      <c r="E20" s="96"/>
      <c r="G20" s="44"/>
      <c r="H20" s="87"/>
      <c r="I20" s="88"/>
      <c r="J20" s="88"/>
      <c r="K20" s="88"/>
      <c r="L20" s="87"/>
      <c r="M20" s="88"/>
    </row>
    <row r="21" spans="1: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</row>
    <row r="22" spans="1:15" ht="14.25" customHeight="1">
      <c r="A22" s="97" t="s">
        <v>26</v>
      </c>
      <c r="B22" s="98" t="str">
        <f>IF(COUNTA(B9:B16)&lt;&gt;0,AVERAGE(B9:B16),"")</f>
        <v/>
      </c>
      <c r="C22" s="96"/>
      <c r="D22" s="96"/>
      <c r="E22" s="96"/>
      <c r="H22" s="87"/>
      <c r="I22" s="88"/>
      <c r="J22" s="88"/>
      <c r="K22" s="88"/>
      <c r="L22" s="87"/>
      <c r="M22" s="88"/>
    </row>
    <row r="23" spans="1:15" ht="14.25" customHeight="1">
      <c r="A23" s="97" t="s">
        <v>27</v>
      </c>
      <c r="B23" s="99" t="str">
        <f>IF(COUNTA(B17:B20)&lt;&gt;0,AVERAGE(B17:B20),"")</f>
        <v/>
      </c>
      <c r="C23" s="100"/>
      <c r="D23" s="101"/>
      <c r="E23" s="101"/>
      <c r="G23" s="102"/>
      <c r="H23" s="87"/>
      <c r="I23" s="88"/>
      <c r="J23" s="88"/>
      <c r="K23" s="88"/>
      <c r="L23" s="87"/>
      <c r="M23" s="88"/>
    </row>
    <row r="24" spans="1:15" ht="14.25" customHeight="1">
      <c r="A24" s="103" t="s">
        <v>28</v>
      </c>
      <c r="B24" s="99" t="str">
        <f>IF(COUNTA(B9:B16,B17:B20)&lt;&gt;0,AVERAGE(B9:B16,B17:B20),"")</f>
        <v/>
      </c>
      <c r="C24" s="100"/>
      <c r="D24" s="101"/>
      <c r="E24" s="101"/>
      <c r="G24" s="102"/>
      <c r="H24" s="87"/>
      <c r="I24" s="88"/>
      <c r="J24" s="88"/>
      <c r="K24" s="88"/>
      <c r="L24" s="87"/>
      <c r="M24" s="88"/>
    </row>
    <row r="25" spans="1:15" ht="14.25" customHeight="1">
      <c r="B25" s="55"/>
      <c r="G25" s="44"/>
      <c r="H25" s="87"/>
      <c r="I25" s="88"/>
      <c r="J25" s="88"/>
      <c r="K25" s="88"/>
      <c r="L25" s="87"/>
      <c r="M25" s="88"/>
    </row>
    <row r="26" spans="1:15" ht="12.75" customHeight="1">
      <c r="A26" s="104" t="s">
        <v>78</v>
      </c>
      <c r="B26" s="105"/>
      <c r="C26" s="105"/>
      <c r="D26" s="105"/>
      <c r="E26" s="10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5" ht="12.95" customHeight="1">
      <c r="A28" s="260" t="s">
        <v>30</v>
      </c>
      <c r="B28" s="261" t="s">
        <v>79</v>
      </c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57" t="s">
        <v>80</v>
      </c>
    </row>
    <row r="29" spans="1:15" ht="19.5" customHeight="1">
      <c r="A29" s="260"/>
      <c r="B29" s="106" t="s">
        <v>14</v>
      </c>
      <c r="C29" s="106" t="s">
        <v>15</v>
      </c>
      <c r="D29" s="106" t="s">
        <v>16</v>
      </c>
      <c r="E29" s="106" t="s">
        <v>17</v>
      </c>
      <c r="F29" s="106" t="s">
        <v>18</v>
      </c>
      <c r="G29" s="106" t="s">
        <v>19</v>
      </c>
      <c r="H29" s="106" t="s">
        <v>20</v>
      </c>
      <c r="I29" s="106" t="s">
        <v>21</v>
      </c>
      <c r="J29" s="106" t="s">
        <v>22</v>
      </c>
      <c r="K29" s="106" t="s">
        <v>23</v>
      </c>
      <c r="L29" s="106" t="s">
        <v>24</v>
      </c>
      <c r="M29" s="106" t="s">
        <v>25</v>
      </c>
      <c r="N29" s="257"/>
    </row>
    <row r="30" spans="1:15" ht="26.25" customHeight="1">
      <c r="A30" s="107" t="s">
        <v>31</v>
      </c>
      <c r="B30" s="108">
        <f t="shared" ref="B30:M30" si="0">B31+B32</f>
        <v>0</v>
      </c>
      <c r="C30" s="108">
        <f t="shared" si="0"/>
        <v>0</v>
      </c>
      <c r="D30" s="108">
        <f t="shared" si="0"/>
        <v>0</v>
      </c>
      <c r="E30" s="108">
        <f t="shared" si="0"/>
        <v>0</v>
      </c>
      <c r="F30" s="108">
        <f t="shared" si="0"/>
        <v>0</v>
      </c>
      <c r="G30" s="108">
        <f t="shared" si="0"/>
        <v>0</v>
      </c>
      <c r="H30" s="108">
        <f t="shared" si="0"/>
        <v>0</v>
      </c>
      <c r="I30" s="108">
        <f t="shared" si="0"/>
        <v>0</v>
      </c>
      <c r="J30" s="108">
        <f t="shared" si="0"/>
        <v>0</v>
      </c>
      <c r="K30" s="108">
        <f t="shared" si="0"/>
        <v>0</v>
      </c>
      <c r="L30" s="108">
        <f t="shared" si="0"/>
        <v>0</v>
      </c>
      <c r="M30" s="108">
        <f t="shared" si="0"/>
        <v>0</v>
      </c>
      <c r="N30" s="108">
        <f>SUM(B30:M30)</f>
        <v>0</v>
      </c>
      <c r="O30" s="55"/>
    </row>
    <row r="31" spans="1:15" ht="15" customHeight="1">
      <c r="A31" s="109" t="s">
        <v>32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>
        <f>SUM(B31:M31)</f>
        <v>0</v>
      </c>
    </row>
    <row r="32" spans="1:15" ht="47.25">
      <c r="A32" s="112" t="s">
        <v>33</v>
      </c>
      <c r="B32" s="113">
        <f t="shared" ref="B32:M32" si="1">SUM(B34:B55)</f>
        <v>0</v>
      </c>
      <c r="C32" s="113">
        <f t="shared" si="1"/>
        <v>0</v>
      </c>
      <c r="D32" s="113">
        <f t="shared" si="1"/>
        <v>0</v>
      </c>
      <c r="E32" s="113">
        <f t="shared" si="1"/>
        <v>0</v>
      </c>
      <c r="F32" s="113">
        <f t="shared" si="1"/>
        <v>0</v>
      </c>
      <c r="G32" s="113">
        <f t="shared" si="1"/>
        <v>0</v>
      </c>
      <c r="H32" s="113">
        <f t="shared" si="1"/>
        <v>0</v>
      </c>
      <c r="I32" s="113">
        <f t="shared" si="1"/>
        <v>0</v>
      </c>
      <c r="J32" s="113">
        <f t="shared" si="1"/>
        <v>0</v>
      </c>
      <c r="K32" s="113">
        <f t="shared" si="1"/>
        <v>0</v>
      </c>
      <c r="L32" s="113">
        <f t="shared" si="1"/>
        <v>0</v>
      </c>
      <c r="M32" s="113">
        <f t="shared" si="1"/>
        <v>0</v>
      </c>
      <c r="N32" s="111">
        <f>SUM(B32:M32)</f>
        <v>0</v>
      </c>
      <c r="O32" s="55"/>
    </row>
    <row r="33" spans="1:14">
      <c r="A33" s="114" t="s">
        <v>34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1"/>
    </row>
    <row r="34" spans="1:14">
      <c r="A34" s="114" t="s">
        <v>35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1">
        <f t="shared" ref="N34:N55" si="2">SUM(B34:M34)</f>
        <v>0</v>
      </c>
    </row>
    <row r="35" spans="1:14" ht="25.5">
      <c r="A35" s="114" t="s">
        <v>36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1">
        <f t="shared" si="2"/>
        <v>0</v>
      </c>
    </row>
    <row r="36" spans="1:14">
      <c r="A36" s="114" t="s">
        <v>37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1">
        <f t="shared" si="2"/>
        <v>0</v>
      </c>
    </row>
    <row r="37" spans="1:14">
      <c r="A37" s="114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1">
        <f t="shared" si="2"/>
        <v>0</v>
      </c>
    </row>
    <row r="38" spans="1:14" ht="25.5">
      <c r="A38" s="114" t="s">
        <v>39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1">
        <f t="shared" si="2"/>
        <v>0</v>
      </c>
    </row>
    <row r="39" spans="1:14">
      <c r="A39" s="114" t="s">
        <v>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1">
        <f t="shared" si="2"/>
        <v>0</v>
      </c>
    </row>
    <row r="40" spans="1:14">
      <c r="A40" s="114" t="s">
        <v>41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1">
        <f t="shared" si="2"/>
        <v>0</v>
      </c>
    </row>
    <row r="41" spans="1:14">
      <c r="A41" s="114" t="s">
        <v>42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1">
        <f t="shared" si="2"/>
        <v>0</v>
      </c>
    </row>
    <row r="42" spans="1:14" ht="25.5">
      <c r="A42" s="114" t="s">
        <v>43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1">
        <f t="shared" si="2"/>
        <v>0</v>
      </c>
    </row>
    <row r="43" spans="1:14">
      <c r="A43" s="114" t="s">
        <v>44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1">
        <f t="shared" si="2"/>
        <v>0</v>
      </c>
    </row>
    <row r="44" spans="1:14">
      <c r="A44" s="114" t="s">
        <v>45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1">
        <f t="shared" si="2"/>
        <v>0</v>
      </c>
    </row>
    <row r="45" spans="1:14">
      <c r="A45" s="114" t="s">
        <v>46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1">
        <f t="shared" si="2"/>
        <v>0</v>
      </c>
    </row>
    <row r="46" spans="1:14" ht="25.5">
      <c r="A46" s="114" t="s">
        <v>47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1">
        <f t="shared" si="2"/>
        <v>0</v>
      </c>
    </row>
    <row r="47" spans="1:14">
      <c r="A47" s="114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1">
        <f t="shared" si="2"/>
        <v>0</v>
      </c>
    </row>
    <row r="48" spans="1:14">
      <c r="A48" s="114" t="s">
        <v>49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1">
        <f t="shared" si="2"/>
        <v>0</v>
      </c>
    </row>
    <row r="49" spans="1:14" ht="25.5">
      <c r="A49" s="114" t="s">
        <v>50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1">
        <f t="shared" si="2"/>
        <v>0</v>
      </c>
    </row>
    <row r="50" spans="1:14">
      <c r="A50" s="114" t="s">
        <v>51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1">
        <f t="shared" si="2"/>
        <v>0</v>
      </c>
    </row>
    <row r="51" spans="1:14" ht="25.5">
      <c r="A51" s="114" t="s">
        <v>52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1">
        <f t="shared" si="2"/>
        <v>0</v>
      </c>
    </row>
    <row r="52" spans="1:14" ht="38.25">
      <c r="A52" s="114" t="s">
        <v>53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1">
        <f t="shared" si="2"/>
        <v>0</v>
      </c>
    </row>
    <row r="53" spans="1:14" ht="38.25">
      <c r="A53" s="114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1">
        <f t="shared" si="2"/>
        <v>0</v>
      </c>
    </row>
    <row r="54" spans="1:14" ht="37.5" customHeight="1">
      <c r="A54" s="114" t="s">
        <v>55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1">
        <f t="shared" si="2"/>
        <v>0</v>
      </c>
    </row>
    <row r="55" spans="1:14" ht="15.75" customHeight="1">
      <c r="A55" s="114" t="s">
        <v>56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1">
        <f t="shared" si="2"/>
        <v>0</v>
      </c>
    </row>
  </sheetData>
  <sheetProtection sheet="1" objects="1" scenarios="1"/>
  <mergeCells count="5">
    <mergeCell ref="N28:N29"/>
    <mergeCell ref="A5:E5"/>
    <mergeCell ref="A7:A8"/>
    <mergeCell ref="A28:A29"/>
    <mergeCell ref="B28:M28"/>
  </mergeCells>
  <phoneticPr fontId="0" type="noConversion"/>
  <conditionalFormatting sqref="A9:A20">
    <cfRule type="expression" dxfId="3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ć liczbową" sqref="B9:B20 B31:M31 B34:M55">
      <formula1>0</formula1>
      <formula2>0</formula2>
    </dataValidation>
  </dataValidations>
  <pageMargins left="0.74791666666666667" right="0.74791666666666667" top="0.98402777777777772" bottom="0.98402777777777772" header="0.51180555555555551" footer="0.51180555555555551"/>
  <pageSetup paperSize="9" scale="74" firstPageNumber="0" orientation="landscape" horizontalDpi="300" verticalDpi="300"/>
  <headerFooter alignWithMargins="0"/>
  <rowBreaks count="1" manualBreakCount="1">
    <brk id="2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O55"/>
  <sheetViews>
    <sheetView workbookViewId="0">
      <selection activeCell="H21" sqref="H21"/>
    </sheetView>
  </sheetViews>
  <sheetFormatPr defaultRowHeight="12.75"/>
  <cols>
    <col min="1" max="1" width="30" customWidth="1"/>
    <col min="2" max="2" width="12" customWidth="1"/>
    <col min="3" max="6" width="9.7109375" customWidth="1"/>
    <col min="7" max="7" width="11.5703125" customWidth="1"/>
    <col min="8" max="13" width="9.7109375" customWidth="1"/>
    <col min="14" max="14" width="11.7109375" customWidth="1"/>
    <col min="15" max="15" width="10.140625" customWidth="1"/>
  </cols>
  <sheetData>
    <row r="1" spans="1:13" ht="18">
      <c r="A1" s="1" t="s">
        <v>0</v>
      </c>
      <c r="E1" s="2"/>
      <c r="H1" s="2"/>
      <c r="I1" s="2"/>
      <c r="M1" s="2"/>
    </row>
    <row r="2" spans="1:13">
      <c r="A2" s="85" t="s">
        <v>81</v>
      </c>
      <c r="E2" s="86"/>
    </row>
    <row r="3" spans="1:13">
      <c r="A3" s="35"/>
    </row>
    <row r="4" spans="1:13" ht="14.25" customHeight="1">
      <c r="A4" s="10" t="s">
        <v>4</v>
      </c>
      <c r="D4" s="87"/>
      <c r="E4" s="88"/>
      <c r="H4" s="87"/>
      <c r="I4" s="88"/>
      <c r="J4" s="88"/>
      <c r="K4" s="88"/>
      <c r="L4" s="87"/>
      <c r="M4" s="88"/>
    </row>
    <row r="5" spans="1:13" ht="37.5" customHeight="1">
      <c r="A5" s="258" t="s">
        <v>77</v>
      </c>
      <c r="B5" s="258"/>
      <c r="C5" s="258"/>
      <c r="D5" s="258"/>
      <c r="E5" s="258"/>
      <c r="H5" s="87"/>
      <c r="I5" s="88"/>
      <c r="J5" s="88"/>
      <c r="K5" s="88"/>
      <c r="L5" s="87"/>
      <c r="M5" s="88"/>
    </row>
    <row r="6" spans="1:13" ht="14.25" customHeight="1">
      <c r="A6" s="89"/>
      <c r="D6" s="87"/>
      <c r="E6" s="88"/>
      <c r="H6" s="87"/>
      <c r="I6" s="88"/>
      <c r="J6" s="88"/>
      <c r="K6" s="88"/>
      <c r="L6" s="87"/>
      <c r="M6" s="88"/>
    </row>
    <row r="7" spans="1:13" ht="14.25" customHeight="1">
      <c r="A7" s="259" t="s">
        <v>7</v>
      </c>
      <c r="B7" s="90" t="s">
        <v>8</v>
      </c>
      <c r="C7" s="91"/>
      <c r="D7" s="91"/>
      <c r="E7" s="91"/>
      <c r="H7" s="87"/>
      <c r="I7" s="88"/>
      <c r="J7" s="88"/>
      <c r="K7" s="88"/>
      <c r="L7" s="87"/>
      <c r="M7" s="88"/>
    </row>
    <row r="8" spans="1:13" ht="28.5" customHeight="1">
      <c r="A8" s="259"/>
      <c r="B8" s="92" t="s">
        <v>11</v>
      </c>
      <c r="C8" s="93"/>
      <c r="D8" s="93"/>
      <c r="E8" s="93"/>
      <c r="H8" s="87"/>
      <c r="I8" s="88"/>
      <c r="J8" s="88"/>
      <c r="K8" s="88"/>
      <c r="L8" s="87"/>
      <c r="M8" s="88"/>
    </row>
    <row r="9" spans="1:13" ht="14.25" customHeight="1">
      <c r="A9" s="94" t="s">
        <v>14</v>
      </c>
      <c r="B9" s="95"/>
      <c r="C9" s="96"/>
      <c r="D9" s="96"/>
      <c r="E9" s="96"/>
      <c r="H9" s="87"/>
      <c r="I9" s="88"/>
      <c r="J9" s="88"/>
      <c r="K9" s="88"/>
      <c r="L9" s="87"/>
      <c r="M9" s="88"/>
    </row>
    <row r="10" spans="1:13" ht="14.25" customHeight="1">
      <c r="A10" s="94" t="s">
        <v>15</v>
      </c>
      <c r="B10" s="95"/>
      <c r="C10" s="96"/>
      <c r="D10" s="96"/>
      <c r="E10" s="96"/>
      <c r="H10" s="87"/>
      <c r="I10" s="88"/>
      <c r="J10" s="88"/>
      <c r="K10" s="88"/>
      <c r="L10" s="87"/>
      <c r="M10" s="88"/>
    </row>
    <row r="11" spans="1:13" ht="14.25" customHeight="1">
      <c r="A11" s="94" t="s">
        <v>16</v>
      </c>
      <c r="B11" s="95"/>
      <c r="C11" s="96"/>
      <c r="D11" s="96"/>
      <c r="E11" s="96"/>
      <c r="H11" s="87"/>
      <c r="I11" s="88"/>
      <c r="J11" s="88"/>
      <c r="K11" s="88"/>
      <c r="L11" s="87"/>
      <c r="M11" s="88"/>
    </row>
    <row r="12" spans="1:13" ht="14.25" customHeight="1">
      <c r="A12" s="94" t="s">
        <v>17</v>
      </c>
      <c r="B12" s="95"/>
      <c r="C12" s="96"/>
      <c r="D12" s="96"/>
      <c r="E12" s="96"/>
      <c r="H12" s="87"/>
      <c r="I12" s="88"/>
      <c r="J12" s="88"/>
      <c r="K12" s="88"/>
      <c r="L12" s="87"/>
      <c r="M12" s="88"/>
    </row>
    <row r="13" spans="1:13" ht="14.25" customHeight="1">
      <c r="A13" s="94" t="s">
        <v>18</v>
      </c>
      <c r="B13" s="95"/>
      <c r="C13" s="96"/>
      <c r="D13" s="96"/>
      <c r="E13" s="96"/>
      <c r="H13" s="87"/>
      <c r="I13" s="88"/>
      <c r="J13" s="88"/>
      <c r="K13" s="88"/>
      <c r="L13" s="87"/>
      <c r="M13" s="88"/>
    </row>
    <row r="14" spans="1:13" ht="14.25" customHeight="1">
      <c r="A14" s="94" t="s">
        <v>19</v>
      </c>
      <c r="B14" s="95"/>
      <c r="C14" s="96"/>
      <c r="D14" s="96"/>
      <c r="E14" s="96"/>
      <c r="H14" s="87"/>
      <c r="I14" s="88"/>
      <c r="J14" s="88"/>
      <c r="K14" s="88"/>
      <c r="L14" s="87"/>
      <c r="M14" s="88"/>
    </row>
    <row r="15" spans="1:13" ht="14.25" customHeight="1">
      <c r="A15" s="94" t="s">
        <v>20</v>
      </c>
      <c r="B15" s="95"/>
      <c r="C15" s="96"/>
      <c r="D15" s="96"/>
      <c r="E15" s="96"/>
      <c r="H15" s="87"/>
      <c r="I15" s="88"/>
      <c r="J15" s="88"/>
      <c r="K15" s="88"/>
      <c r="L15" s="87"/>
      <c r="M15" s="88"/>
    </row>
    <row r="16" spans="1:13" ht="14.25" customHeight="1">
      <c r="A16" s="94" t="s">
        <v>21</v>
      </c>
      <c r="B16" s="95"/>
      <c r="D16" s="96"/>
      <c r="E16" s="96"/>
      <c r="H16" s="87"/>
      <c r="I16" s="88"/>
      <c r="J16" s="88"/>
      <c r="K16" s="88"/>
      <c r="L16" s="87"/>
      <c r="M16" s="88"/>
    </row>
    <row r="17" spans="1:15" ht="14.25" customHeight="1">
      <c r="A17" s="94" t="s">
        <v>22</v>
      </c>
      <c r="B17" s="95"/>
      <c r="C17" s="96"/>
      <c r="D17" s="96"/>
      <c r="E17" s="96"/>
      <c r="H17" s="87"/>
      <c r="I17" s="88"/>
      <c r="J17" s="88"/>
      <c r="K17" s="88"/>
      <c r="L17" s="87"/>
      <c r="M17" s="88"/>
    </row>
    <row r="18" spans="1:15" ht="14.25" customHeight="1">
      <c r="A18" s="94" t="s">
        <v>23</v>
      </c>
      <c r="B18" s="95"/>
      <c r="C18" s="96"/>
      <c r="D18" s="96"/>
      <c r="E18" s="96"/>
      <c r="H18" s="87"/>
      <c r="I18" s="88"/>
      <c r="J18" s="88"/>
      <c r="K18" s="88"/>
      <c r="L18" s="87"/>
      <c r="M18" s="88"/>
    </row>
    <row r="19" spans="1:15" ht="14.25" customHeight="1">
      <c r="A19" s="94" t="s">
        <v>24</v>
      </c>
      <c r="B19" s="95"/>
      <c r="C19" s="96"/>
      <c r="D19" s="96"/>
      <c r="E19" s="96"/>
      <c r="H19" s="87"/>
      <c r="I19" s="88"/>
      <c r="J19" s="88"/>
      <c r="K19" s="88"/>
      <c r="L19" s="87"/>
      <c r="M19" s="88"/>
    </row>
    <row r="20" spans="1:15" ht="14.25" customHeight="1">
      <c r="A20" s="94" t="s">
        <v>25</v>
      </c>
      <c r="B20" s="95"/>
      <c r="D20" s="96"/>
      <c r="E20" s="96"/>
      <c r="H20" s="87"/>
      <c r="I20" s="88"/>
      <c r="J20" s="88"/>
      <c r="K20" s="88"/>
      <c r="L20" s="87"/>
      <c r="M20" s="88"/>
    </row>
    <row r="21" spans="1:15">
      <c r="A21" s="96"/>
      <c r="B21" s="96"/>
      <c r="C21" s="96"/>
      <c r="D21" s="96"/>
      <c r="E21" s="96"/>
      <c r="H21" s="87"/>
      <c r="I21" s="88"/>
      <c r="J21" s="88"/>
      <c r="K21" s="88"/>
      <c r="L21" s="87"/>
      <c r="M21" s="88"/>
    </row>
    <row r="22" spans="1:15" ht="14.25" customHeight="1">
      <c r="A22" s="97" t="s">
        <v>26</v>
      </c>
      <c r="B22" s="98" t="str">
        <f>IF(COUNTA(B9:B16)&lt;&gt;0,AVERAGE(B9:B16),"")</f>
        <v/>
      </c>
      <c r="C22" s="96"/>
      <c r="D22" s="96"/>
      <c r="E22" s="96"/>
      <c r="H22" s="87"/>
      <c r="I22" s="88"/>
      <c r="J22" s="88"/>
      <c r="K22" s="88"/>
      <c r="L22" s="87"/>
      <c r="M22" s="88"/>
    </row>
    <row r="23" spans="1:15" ht="14.25" customHeight="1">
      <c r="A23" s="97" t="s">
        <v>27</v>
      </c>
      <c r="B23" s="98" t="str">
        <f>IF(COUNTA(B17:B20)&lt;&gt;0,AVERAGE(B17:B20),"")</f>
        <v/>
      </c>
      <c r="C23" s="101"/>
      <c r="D23" s="101"/>
      <c r="E23" s="101"/>
      <c r="G23" s="102"/>
      <c r="H23" s="87"/>
      <c r="I23" s="88"/>
      <c r="J23" s="88"/>
      <c r="K23" s="88"/>
      <c r="L23" s="87"/>
      <c r="M23" s="88"/>
    </row>
    <row r="24" spans="1:15" ht="14.25" customHeight="1">
      <c r="A24" s="103" t="s">
        <v>28</v>
      </c>
      <c r="B24" s="99" t="str">
        <f>IF(COUNTA(B9:B16,B17:B20)&lt;&gt;0,AVERAGE(B9:B16,B17:B20),"")</f>
        <v/>
      </c>
      <c r="H24" s="87"/>
      <c r="I24" s="88"/>
      <c r="J24" s="88"/>
      <c r="K24" s="88"/>
      <c r="L24" s="87"/>
      <c r="M24" s="88"/>
    </row>
    <row r="25" spans="1:15" ht="14.25" customHeight="1">
      <c r="A25" s="44"/>
      <c r="B25" s="100"/>
      <c r="H25" s="87"/>
      <c r="I25" s="88"/>
      <c r="J25" s="88"/>
      <c r="K25" s="88"/>
      <c r="L25" s="87"/>
      <c r="M25" s="88"/>
    </row>
    <row r="26" spans="1:15" ht="12.75" customHeight="1">
      <c r="A26" s="104" t="s">
        <v>82</v>
      </c>
      <c r="B26" s="105"/>
      <c r="C26" s="105"/>
      <c r="D26" s="105"/>
      <c r="E26" s="10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5" ht="12.95" customHeight="1">
      <c r="A28" s="260" t="s">
        <v>30</v>
      </c>
      <c r="B28" s="261" t="s">
        <v>79</v>
      </c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57" t="s">
        <v>80</v>
      </c>
    </row>
    <row r="29" spans="1:15" ht="19.5" customHeight="1">
      <c r="A29" s="260"/>
      <c r="B29" s="106" t="s">
        <v>14</v>
      </c>
      <c r="C29" s="106" t="s">
        <v>15</v>
      </c>
      <c r="D29" s="106" t="s">
        <v>16</v>
      </c>
      <c r="E29" s="106" t="s">
        <v>17</v>
      </c>
      <c r="F29" s="106" t="s">
        <v>18</v>
      </c>
      <c r="G29" s="106" t="s">
        <v>19</v>
      </c>
      <c r="H29" s="106" t="s">
        <v>20</v>
      </c>
      <c r="I29" s="106" t="s">
        <v>21</v>
      </c>
      <c r="J29" s="106" t="s">
        <v>22</v>
      </c>
      <c r="K29" s="106" t="s">
        <v>23</v>
      </c>
      <c r="L29" s="106" t="s">
        <v>24</v>
      </c>
      <c r="M29" s="106" t="s">
        <v>25</v>
      </c>
      <c r="N29" s="257"/>
    </row>
    <row r="30" spans="1:15" ht="26.25" customHeight="1">
      <c r="A30" s="107" t="s">
        <v>31</v>
      </c>
      <c r="B30" s="108">
        <f t="shared" ref="B30:M30" si="0">B31+B32</f>
        <v>0</v>
      </c>
      <c r="C30" s="108">
        <f t="shared" si="0"/>
        <v>0</v>
      </c>
      <c r="D30" s="108">
        <f t="shared" si="0"/>
        <v>0</v>
      </c>
      <c r="E30" s="108">
        <f t="shared" si="0"/>
        <v>0</v>
      </c>
      <c r="F30" s="108">
        <f t="shared" si="0"/>
        <v>0</v>
      </c>
      <c r="G30" s="108">
        <f t="shared" si="0"/>
        <v>0</v>
      </c>
      <c r="H30" s="108">
        <f t="shared" si="0"/>
        <v>0</v>
      </c>
      <c r="I30" s="108">
        <f t="shared" si="0"/>
        <v>0</v>
      </c>
      <c r="J30" s="108">
        <f t="shared" si="0"/>
        <v>0</v>
      </c>
      <c r="K30" s="108">
        <f t="shared" si="0"/>
        <v>0</v>
      </c>
      <c r="L30" s="108">
        <f t="shared" si="0"/>
        <v>0</v>
      </c>
      <c r="M30" s="108">
        <f t="shared" si="0"/>
        <v>0</v>
      </c>
      <c r="N30" s="108">
        <f>SUM(B30:M30)</f>
        <v>0</v>
      </c>
      <c r="O30" s="55"/>
    </row>
    <row r="31" spans="1:15" ht="15" customHeight="1">
      <c r="A31" s="109" t="s">
        <v>32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>
        <f>SUM(B31:M31)</f>
        <v>0</v>
      </c>
    </row>
    <row r="32" spans="1:15" ht="47.25">
      <c r="A32" s="112" t="s">
        <v>33</v>
      </c>
      <c r="B32" s="111">
        <f t="shared" ref="B32:M32" si="1">SUM(B34:B55)</f>
        <v>0</v>
      </c>
      <c r="C32" s="111">
        <f t="shared" si="1"/>
        <v>0</v>
      </c>
      <c r="D32" s="111">
        <f t="shared" si="1"/>
        <v>0</v>
      </c>
      <c r="E32" s="111">
        <f t="shared" si="1"/>
        <v>0</v>
      </c>
      <c r="F32" s="111">
        <f t="shared" si="1"/>
        <v>0</v>
      </c>
      <c r="G32" s="111">
        <f t="shared" si="1"/>
        <v>0</v>
      </c>
      <c r="H32" s="111">
        <f t="shared" si="1"/>
        <v>0</v>
      </c>
      <c r="I32" s="111">
        <f t="shared" si="1"/>
        <v>0</v>
      </c>
      <c r="J32" s="111">
        <f t="shared" si="1"/>
        <v>0</v>
      </c>
      <c r="K32" s="111">
        <f t="shared" si="1"/>
        <v>0</v>
      </c>
      <c r="L32" s="111">
        <f t="shared" si="1"/>
        <v>0</v>
      </c>
      <c r="M32" s="111">
        <f t="shared" si="1"/>
        <v>0</v>
      </c>
      <c r="N32" s="111">
        <f>SUM(B32:M32)</f>
        <v>0</v>
      </c>
      <c r="O32" s="55"/>
    </row>
    <row r="33" spans="1:15">
      <c r="A33" s="114" t="s">
        <v>34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1"/>
    </row>
    <row r="34" spans="1:15">
      <c r="A34" s="114" t="s">
        <v>35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1">
        <f t="shared" ref="N34:N55" si="2">SUM(B34:M34)</f>
        <v>0</v>
      </c>
    </row>
    <row r="35" spans="1:15" ht="25.5">
      <c r="A35" s="114" t="s">
        <v>36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1">
        <f t="shared" si="2"/>
        <v>0</v>
      </c>
    </row>
    <row r="36" spans="1:15">
      <c r="A36" s="114" t="s">
        <v>37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1">
        <f t="shared" si="2"/>
        <v>0</v>
      </c>
      <c r="O36" s="5"/>
    </row>
    <row r="37" spans="1:15">
      <c r="A37" s="114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1">
        <f t="shared" si="2"/>
        <v>0</v>
      </c>
    </row>
    <row r="38" spans="1:15" ht="25.5">
      <c r="A38" s="114" t="s">
        <v>39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1">
        <f t="shared" si="2"/>
        <v>0</v>
      </c>
    </row>
    <row r="39" spans="1:15">
      <c r="A39" s="114" t="s">
        <v>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1">
        <f t="shared" si="2"/>
        <v>0</v>
      </c>
    </row>
    <row r="40" spans="1:15">
      <c r="A40" s="114" t="s">
        <v>41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1">
        <f t="shared" si="2"/>
        <v>0</v>
      </c>
    </row>
    <row r="41" spans="1:15">
      <c r="A41" s="114" t="s">
        <v>42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1">
        <f t="shared" si="2"/>
        <v>0</v>
      </c>
    </row>
    <row r="42" spans="1:15" ht="25.5">
      <c r="A42" s="114" t="s">
        <v>43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1">
        <f t="shared" si="2"/>
        <v>0</v>
      </c>
    </row>
    <row r="43" spans="1:15">
      <c r="A43" s="114" t="s">
        <v>44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1">
        <f t="shared" si="2"/>
        <v>0</v>
      </c>
    </row>
    <row r="44" spans="1:15">
      <c r="A44" s="114" t="s">
        <v>45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1">
        <f t="shared" si="2"/>
        <v>0</v>
      </c>
    </row>
    <row r="45" spans="1:15">
      <c r="A45" s="114" t="s">
        <v>46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1">
        <f t="shared" si="2"/>
        <v>0</v>
      </c>
    </row>
    <row r="46" spans="1:15" ht="25.5">
      <c r="A46" s="114" t="s">
        <v>47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1">
        <f t="shared" si="2"/>
        <v>0</v>
      </c>
    </row>
    <row r="47" spans="1:15">
      <c r="A47" s="114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1">
        <f t="shared" si="2"/>
        <v>0</v>
      </c>
    </row>
    <row r="48" spans="1:15">
      <c r="A48" s="114" t="s">
        <v>49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1">
        <f t="shared" si="2"/>
        <v>0</v>
      </c>
    </row>
    <row r="49" spans="1:14" ht="25.5">
      <c r="A49" s="114" t="s">
        <v>50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1">
        <f t="shared" si="2"/>
        <v>0</v>
      </c>
    </row>
    <row r="50" spans="1:14">
      <c r="A50" s="114" t="s">
        <v>51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1">
        <f t="shared" si="2"/>
        <v>0</v>
      </c>
    </row>
    <row r="51" spans="1:14" ht="25.5">
      <c r="A51" s="114" t="s">
        <v>52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1">
        <f t="shared" si="2"/>
        <v>0</v>
      </c>
    </row>
    <row r="52" spans="1:14" ht="38.25">
      <c r="A52" s="114" t="s">
        <v>53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1">
        <f t="shared" si="2"/>
        <v>0</v>
      </c>
    </row>
    <row r="53" spans="1:14" ht="38.25">
      <c r="A53" s="114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1">
        <f t="shared" si="2"/>
        <v>0</v>
      </c>
    </row>
    <row r="54" spans="1:14" ht="37.5" customHeight="1">
      <c r="A54" s="114" t="s">
        <v>55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1">
        <f t="shared" si="2"/>
        <v>0</v>
      </c>
    </row>
    <row r="55" spans="1:14" ht="15.75" customHeight="1">
      <c r="A55" s="114" t="s">
        <v>56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1">
        <f t="shared" si="2"/>
        <v>0</v>
      </c>
    </row>
  </sheetData>
  <sheetProtection sheet="1" objects="1" scenarios="1"/>
  <mergeCells count="5">
    <mergeCell ref="N28:N29"/>
    <mergeCell ref="A5:E5"/>
    <mergeCell ref="A7:A8"/>
    <mergeCell ref="A28:A29"/>
    <mergeCell ref="B28:M28"/>
  </mergeCells>
  <phoneticPr fontId="0" type="noConversion"/>
  <conditionalFormatting sqref="A9:A20">
    <cfRule type="expression" dxfId="2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76" firstPageNumber="0" orientation="landscape" horizontalDpi="300" verticalDpi="300"/>
  <headerFooter alignWithMargins="0"/>
  <rowBreaks count="1" manualBreakCount="1">
    <brk id="2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O55"/>
  <sheetViews>
    <sheetView topLeftCell="A43" workbookViewId="0">
      <selection activeCell="D23" sqref="D23"/>
    </sheetView>
  </sheetViews>
  <sheetFormatPr defaultRowHeight="12.75"/>
  <cols>
    <col min="1" max="1" width="30" customWidth="1"/>
    <col min="2" max="2" width="12" customWidth="1"/>
    <col min="3" max="5" width="9.7109375" customWidth="1"/>
    <col min="6" max="6" width="9.85546875" customWidth="1"/>
    <col min="7" max="13" width="9.7109375" customWidth="1"/>
    <col min="14" max="14" width="11.7109375" customWidth="1"/>
    <col min="15" max="15" width="10.140625" customWidth="1"/>
    <col min="16" max="16" width="10.5703125" customWidth="1"/>
  </cols>
  <sheetData>
    <row r="1" spans="1:13" ht="18">
      <c r="A1" s="3" t="s">
        <v>0</v>
      </c>
      <c r="E1" s="2"/>
      <c r="H1" s="2"/>
      <c r="I1" s="2"/>
      <c r="M1" s="2"/>
    </row>
    <row r="2" spans="1:13">
      <c r="A2" s="35" t="s">
        <v>83</v>
      </c>
      <c r="E2" s="86"/>
    </row>
    <row r="3" spans="1:13">
      <c r="A3" s="35"/>
    </row>
    <row r="4" spans="1:13" ht="14.25" customHeight="1">
      <c r="A4" s="89" t="s">
        <v>4</v>
      </c>
      <c r="D4" s="87"/>
      <c r="E4" s="88"/>
      <c r="H4" s="87"/>
      <c r="I4" s="88"/>
      <c r="J4" s="88"/>
      <c r="K4" s="88"/>
      <c r="L4" s="87"/>
      <c r="M4" s="88"/>
    </row>
    <row r="5" spans="1:13" ht="35.25" customHeight="1">
      <c r="A5" s="263" t="s">
        <v>77</v>
      </c>
      <c r="B5" s="263"/>
      <c r="C5" s="263"/>
      <c r="D5" s="263"/>
      <c r="E5" s="263"/>
      <c r="H5" s="87"/>
      <c r="I5" s="88"/>
      <c r="J5" s="88"/>
      <c r="K5" s="88"/>
      <c r="L5" s="87"/>
      <c r="M5" s="88"/>
    </row>
    <row r="6" spans="1:13" ht="14.25" customHeight="1">
      <c r="A6" s="89"/>
      <c r="D6" s="87"/>
      <c r="E6" s="88"/>
      <c r="H6" s="87"/>
      <c r="I6" s="88"/>
      <c r="J6" s="88"/>
      <c r="K6" s="88"/>
      <c r="L6" s="87"/>
      <c r="M6" s="88"/>
    </row>
    <row r="7" spans="1:13" ht="14.25" customHeight="1">
      <c r="A7" s="264" t="s">
        <v>7</v>
      </c>
      <c r="B7" s="118" t="s">
        <v>8</v>
      </c>
      <c r="C7" s="91"/>
      <c r="D7" s="91"/>
      <c r="E7" s="91"/>
      <c r="H7" s="87"/>
      <c r="I7" s="88"/>
      <c r="J7" s="88"/>
      <c r="K7" s="88"/>
      <c r="L7" s="87"/>
      <c r="M7" s="88"/>
    </row>
    <row r="8" spans="1:13" ht="28.5" customHeight="1">
      <c r="A8" s="264"/>
      <c r="B8" s="119" t="s">
        <v>12</v>
      </c>
      <c r="C8" s="93"/>
      <c r="D8" s="93"/>
      <c r="E8" s="120"/>
      <c r="F8" s="44"/>
      <c r="H8" s="87"/>
      <c r="I8" s="88"/>
      <c r="J8" s="88"/>
      <c r="K8" s="88"/>
      <c r="L8" s="87"/>
      <c r="M8" s="88"/>
    </row>
    <row r="9" spans="1:13" ht="14.25" customHeight="1">
      <c r="A9" s="121" t="s">
        <v>14</v>
      </c>
      <c r="B9" s="95"/>
      <c r="C9" s="96"/>
      <c r="D9" s="96"/>
      <c r="E9" s="44"/>
      <c r="F9" s="44"/>
      <c r="H9" s="87"/>
      <c r="I9" s="88"/>
      <c r="J9" s="88"/>
      <c r="K9" s="88"/>
      <c r="L9" s="87"/>
      <c r="M9" s="88"/>
    </row>
    <row r="10" spans="1:13" ht="14.25" customHeight="1">
      <c r="A10" s="121" t="s">
        <v>15</v>
      </c>
      <c r="B10" s="95"/>
      <c r="C10" s="96"/>
      <c r="D10" s="96"/>
      <c r="E10" s="44"/>
      <c r="F10" s="44"/>
      <c r="H10" s="87"/>
      <c r="I10" s="88"/>
      <c r="J10" s="88"/>
      <c r="K10" s="88"/>
      <c r="L10" s="87"/>
      <c r="M10" s="88"/>
    </row>
    <row r="11" spans="1:13" ht="14.25" customHeight="1">
      <c r="A11" s="121" t="s">
        <v>16</v>
      </c>
      <c r="B11" s="95"/>
      <c r="C11" s="96"/>
      <c r="D11" s="96"/>
      <c r="E11" s="44"/>
      <c r="F11" s="44"/>
      <c r="H11" s="87"/>
      <c r="I11" s="88"/>
      <c r="J11" s="88"/>
      <c r="K11" s="88"/>
      <c r="L11" s="87"/>
      <c r="M11" s="88"/>
    </row>
    <row r="12" spans="1:13" ht="14.25" customHeight="1">
      <c r="A12" s="121" t="s">
        <v>17</v>
      </c>
      <c r="B12" s="95"/>
      <c r="C12" s="96"/>
      <c r="D12" s="96"/>
      <c r="E12" s="44"/>
      <c r="F12" s="44"/>
      <c r="H12" s="87"/>
      <c r="I12" s="88"/>
      <c r="J12" s="88"/>
      <c r="K12" s="88"/>
      <c r="L12" s="87"/>
      <c r="M12" s="88"/>
    </row>
    <row r="13" spans="1:13" ht="14.25" customHeight="1">
      <c r="A13" s="121" t="s">
        <v>18</v>
      </c>
      <c r="B13" s="95"/>
      <c r="C13" s="96"/>
      <c r="D13" s="96"/>
      <c r="E13" s="44"/>
      <c r="F13" s="44"/>
      <c r="H13" s="87"/>
      <c r="I13" s="88"/>
      <c r="J13" s="88"/>
      <c r="K13" s="88"/>
      <c r="L13" s="87"/>
      <c r="M13" s="88"/>
    </row>
    <row r="14" spans="1:13" ht="14.25" customHeight="1">
      <c r="A14" s="121" t="s">
        <v>19</v>
      </c>
      <c r="B14" s="95"/>
      <c r="C14" s="96"/>
      <c r="D14" s="96"/>
      <c r="E14" s="44"/>
      <c r="F14" s="44"/>
      <c r="H14" s="87"/>
      <c r="I14" s="88"/>
      <c r="J14" s="88"/>
      <c r="K14" s="88"/>
      <c r="L14" s="87"/>
      <c r="M14" s="88"/>
    </row>
    <row r="15" spans="1:13" ht="14.25" customHeight="1">
      <c r="A15" s="121" t="s">
        <v>20</v>
      </c>
      <c r="B15" s="95"/>
      <c r="C15" s="96"/>
      <c r="D15" s="96"/>
      <c r="E15" s="44"/>
      <c r="F15" s="44"/>
      <c r="H15" s="87"/>
      <c r="I15" s="88"/>
      <c r="J15" s="88"/>
      <c r="K15" s="88"/>
      <c r="L15" s="87"/>
      <c r="M15" s="88"/>
    </row>
    <row r="16" spans="1:13" ht="14.25" customHeight="1">
      <c r="A16" s="121" t="s">
        <v>21</v>
      </c>
      <c r="B16" s="95"/>
      <c r="D16" s="96"/>
      <c r="E16" s="44"/>
      <c r="F16" s="44"/>
      <c r="H16" s="87"/>
      <c r="I16" s="88"/>
      <c r="J16" s="88"/>
      <c r="K16" s="88"/>
      <c r="L16" s="87"/>
      <c r="M16" s="88"/>
    </row>
    <row r="17" spans="1:15" ht="14.25" customHeight="1">
      <c r="A17" s="121" t="s">
        <v>22</v>
      </c>
      <c r="B17" s="95"/>
      <c r="C17" s="96"/>
      <c r="D17" s="96"/>
      <c r="E17" s="44"/>
      <c r="F17" s="44"/>
      <c r="H17" s="87"/>
      <c r="I17" s="88"/>
      <c r="J17" s="88"/>
      <c r="K17" s="88"/>
      <c r="L17" s="87"/>
      <c r="M17" s="88"/>
    </row>
    <row r="18" spans="1:15" ht="14.25" customHeight="1">
      <c r="A18" s="121" t="s">
        <v>23</v>
      </c>
      <c r="B18" s="95"/>
      <c r="C18" s="96"/>
      <c r="D18" s="96"/>
      <c r="E18" s="44"/>
      <c r="F18" s="44"/>
      <c r="H18" s="87"/>
      <c r="I18" s="88"/>
      <c r="J18" s="88"/>
      <c r="K18" s="88"/>
      <c r="L18" s="87"/>
      <c r="M18" s="88"/>
    </row>
    <row r="19" spans="1:15" ht="14.25" customHeight="1">
      <c r="A19" s="121" t="s">
        <v>24</v>
      </c>
      <c r="B19" s="95"/>
      <c r="C19" s="96"/>
      <c r="D19" s="96"/>
      <c r="E19" s="44"/>
      <c r="F19" s="44"/>
      <c r="H19" s="87"/>
      <c r="I19" s="88"/>
      <c r="J19" s="88"/>
      <c r="K19" s="88"/>
      <c r="L19" s="87"/>
      <c r="M19" s="88"/>
    </row>
    <row r="20" spans="1:15" ht="14.25" customHeight="1">
      <c r="A20" s="121" t="s">
        <v>25</v>
      </c>
      <c r="B20" s="95"/>
      <c r="D20" s="96"/>
      <c r="E20" s="44"/>
      <c r="F20" s="44"/>
      <c r="H20" s="87"/>
      <c r="I20" s="88"/>
      <c r="J20" s="88"/>
      <c r="K20" s="88"/>
      <c r="L20" s="87"/>
      <c r="M20" s="88"/>
    </row>
    <row r="21" spans="1:15">
      <c r="A21" s="96"/>
      <c r="B21" s="96"/>
      <c r="C21" s="96"/>
      <c r="D21" s="96"/>
      <c r="E21" s="44"/>
      <c r="F21" s="44"/>
      <c r="H21" s="87"/>
      <c r="I21" s="88"/>
      <c r="J21" s="88"/>
      <c r="K21" s="88"/>
      <c r="L21" s="87"/>
      <c r="M21" s="88"/>
    </row>
    <row r="22" spans="1:15" ht="14.25" customHeight="1">
      <c r="A22" s="122" t="s">
        <v>26</v>
      </c>
      <c r="B22" s="98" t="str">
        <f>IF(COUNTA(B9:B16)&lt;&gt;0,AVERAGE(B9:B16),"")</f>
        <v/>
      </c>
      <c r="C22" s="96"/>
      <c r="D22" s="96"/>
      <c r="E22" s="44"/>
      <c r="F22" s="44"/>
      <c r="H22" s="87"/>
      <c r="I22" s="88"/>
      <c r="J22" s="88"/>
      <c r="K22" s="88"/>
      <c r="L22" s="87"/>
      <c r="M22" s="88"/>
    </row>
    <row r="23" spans="1:15" ht="14.25" customHeight="1">
      <c r="A23" s="122" t="s">
        <v>27</v>
      </c>
      <c r="B23" s="98" t="str">
        <f>IF(COUNTA(B17:B20)&lt;&gt;0,AVERAGE(B17:B20),"")</f>
        <v/>
      </c>
      <c r="C23" s="101"/>
      <c r="D23" s="101"/>
      <c r="E23" s="44"/>
      <c r="F23" s="102"/>
      <c r="H23" s="87"/>
      <c r="I23" s="88"/>
      <c r="J23" s="88"/>
      <c r="K23" s="88"/>
      <c r="L23" s="87"/>
      <c r="M23" s="88"/>
    </row>
    <row r="24" spans="1:15" ht="14.25" customHeight="1">
      <c r="A24" s="123" t="s">
        <v>28</v>
      </c>
      <c r="B24" s="99" t="str">
        <f>IF(COUNTA(B9:B16,B17:B20)&lt;&gt;0,AVERAGE(B9:B16,B17:B20),"")</f>
        <v/>
      </c>
      <c r="E24" s="44"/>
      <c r="F24" s="44"/>
      <c r="H24" s="87"/>
      <c r="I24" s="88"/>
      <c r="J24" s="88"/>
      <c r="K24" s="88"/>
      <c r="L24" s="87"/>
      <c r="M24" s="88"/>
    </row>
    <row r="25" spans="1:15" ht="14.25" customHeight="1">
      <c r="A25" s="44"/>
      <c r="B25" s="100"/>
      <c r="E25" s="44"/>
      <c r="F25" s="44"/>
      <c r="H25" s="87"/>
      <c r="I25" s="88"/>
      <c r="J25" s="88"/>
      <c r="K25" s="88"/>
      <c r="L25" s="87"/>
      <c r="M25" s="88"/>
    </row>
    <row r="26" spans="1:15" ht="12.75" customHeight="1">
      <c r="A26" s="124" t="s">
        <v>84</v>
      </c>
      <c r="B26" s="125"/>
      <c r="C26" s="125"/>
      <c r="D26" s="125"/>
      <c r="E26" s="125"/>
    </row>
    <row r="27" spans="1:15" ht="12.75" customHeight="1">
      <c r="A27" s="125"/>
      <c r="B27" s="125"/>
      <c r="C27" s="125"/>
      <c r="D27" s="125"/>
      <c r="E27" s="125"/>
    </row>
    <row r="28" spans="1:15" ht="12.95" customHeight="1">
      <c r="A28" s="265" t="s">
        <v>30</v>
      </c>
      <c r="B28" s="266" t="s">
        <v>79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2" t="s">
        <v>80</v>
      </c>
    </row>
    <row r="29" spans="1:15" ht="19.5" customHeight="1">
      <c r="A29" s="265"/>
      <c r="B29" s="126" t="s">
        <v>14</v>
      </c>
      <c r="C29" s="126" t="s">
        <v>15</v>
      </c>
      <c r="D29" s="126" t="s">
        <v>16</v>
      </c>
      <c r="E29" s="126" t="s">
        <v>17</v>
      </c>
      <c r="F29" s="126" t="s">
        <v>18</v>
      </c>
      <c r="G29" s="126" t="s">
        <v>19</v>
      </c>
      <c r="H29" s="126" t="s">
        <v>20</v>
      </c>
      <c r="I29" s="126" t="s">
        <v>21</v>
      </c>
      <c r="J29" s="126" t="s">
        <v>22</v>
      </c>
      <c r="K29" s="126" t="s">
        <v>23</v>
      </c>
      <c r="L29" s="126" t="s">
        <v>24</v>
      </c>
      <c r="M29" s="126" t="s">
        <v>25</v>
      </c>
      <c r="N29" s="262"/>
    </row>
    <row r="30" spans="1:15" ht="26.25" customHeight="1">
      <c r="A30" s="127" t="s">
        <v>31</v>
      </c>
      <c r="B30" s="108">
        <f t="shared" ref="B30:M30" si="0">B31+B32</f>
        <v>0</v>
      </c>
      <c r="C30" s="108">
        <f t="shared" si="0"/>
        <v>0</v>
      </c>
      <c r="D30" s="108">
        <f t="shared" si="0"/>
        <v>0</v>
      </c>
      <c r="E30" s="108">
        <f t="shared" si="0"/>
        <v>0</v>
      </c>
      <c r="F30" s="108">
        <f t="shared" si="0"/>
        <v>0</v>
      </c>
      <c r="G30" s="108">
        <f t="shared" si="0"/>
        <v>0</v>
      </c>
      <c r="H30" s="108">
        <f t="shared" si="0"/>
        <v>0</v>
      </c>
      <c r="I30" s="108">
        <f t="shared" si="0"/>
        <v>0</v>
      </c>
      <c r="J30" s="108">
        <f t="shared" si="0"/>
        <v>0</v>
      </c>
      <c r="K30" s="108">
        <f t="shared" si="0"/>
        <v>0</v>
      </c>
      <c r="L30" s="108">
        <f t="shared" si="0"/>
        <v>0</v>
      </c>
      <c r="M30" s="108">
        <f t="shared" si="0"/>
        <v>0</v>
      </c>
      <c r="N30" s="108">
        <f>SUM(B30:M30)</f>
        <v>0</v>
      </c>
      <c r="O30" s="55"/>
    </row>
    <row r="31" spans="1:15" ht="15" customHeight="1">
      <c r="A31" s="128" t="s">
        <v>32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1">
        <f>SUM(B31:M31)</f>
        <v>0</v>
      </c>
    </row>
    <row r="32" spans="1:15" ht="47.25">
      <c r="A32" s="129" t="s">
        <v>33</v>
      </c>
      <c r="B32" s="111">
        <f t="shared" ref="B32:M32" si="1">SUM(B34:B55)</f>
        <v>0</v>
      </c>
      <c r="C32" s="111">
        <f t="shared" si="1"/>
        <v>0</v>
      </c>
      <c r="D32" s="111">
        <f t="shared" si="1"/>
        <v>0</v>
      </c>
      <c r="E32" s="111">
        <f t="shared" si="1"/>
        <v>0</v>
      </c>
      <c r="F32" s="111">
        <f t="shared" si="1"/>
        <v>0</v>
      </c>
      <c r="G32" s="111">
        <f t="shared" si="1"/>
        <v>0</v>
      </c>
      <c r="H32" s="111">
        <f t="shared" si="1"/>
        <v>0</v>
      </c>
      <c r="I32" s="111">
        <f t="shared" si="1"/>
        <v>0</v>
      </c>
      <c r="J32" s="111">
        <f t="shared" si="1"/>
        <v>0</v>
      </c>
      <c r="K32" s="111">
        <f t="shared" si="1"/>
        <v>0</v>
      </c>
      <c r="L32" s="111">
        <f t="shared" si="1"/>
        <v>0</v>
      </c>
      <c r="M32" s="111">
        <f t="shared" si="1"/>
        <v>0</v>
      </c>
      <c r="N32" s="111">
        <f>SUM(B32:M32)</f>
        <v>0</v>
      </c>
      <c r="O32" s="55"/>
    </row>
    <row r="33" spans="1:14">
      <c r="A33" s="130" t="s">
        <v>34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11"/>
    </row>
    <row r="34" spans="1:14">
      <c r="A34" s="130" t="s">
        <v>35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1">
        <f t="shared" ref="N34:N55" si="2">SUM(B34:M34)</f>
        <v>0</v>
      </c>
    </row>
    <row r="35" spans="1:14" ht="25.5">
      <c r="A35" s="130" t="s">
        <v>36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1">
        <f t="shared" si="2"/>
        <v>0</v>
      </c>
    </row>
    <row r="36" spans="1:14">
      <c r="A36" s="130" t="s">
        <v>37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1">
        <f t="shared" si="2"/>
        <v>0</v>
      </c>
    </row>
    <row r="37" spans="1:14">
      <c r="A37" s="130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1">
        <f t="shared" si="2"/>
        <v>0</v>
      </c>
    </row>
    <row r="38" spans="1:14" ht="25.5">
      <c r="A38" s="130" t="s">
        <v>39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1">
        <f t="shared" si="2"/>
        <v>0</v>
      </c>
    </row>
    <row r="39" spans="1:14">
      <c r="A39" s="130" t="s">
        <v>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1">
        <f t="shared" si="2"/>
        <v>0</v>
      </c>
    </row>
    <row r="40" spans="1:14">
      <c r="A40" s="130" t="s">
        <v>41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1">
        <f t="shared" si="2"/>
        <v>0</v>
      </c>
    </row>
    <row r="41" spans="1:14">
      <c r="A41" s="130" t="s">
        <v>42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1">
        <f t="shared" si="2"/>
        <v>0</v>
      </c>
    </row>
    <row r="42" spans="1:14" ht="25.5">
      <c r="A42" s="130" t="s">
        <v>43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1">
        <f t="shared" si="2"/>
        <v>0</v>
      </c>
    </row>
    <row r="43" spans="1:14">
      <c r="A43" s="130" t="s">
        <v>44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1">
        <f t="shared" si="2"/>
        <v>0</v>
      </c>
    </row>
    <row r="44" spans="1:14">
      <c r="A44" s="130" t="s">
        <v>45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1">
        <f t="shared" si="2"/>
        <v>0</v>
      </c>
    </row>
    <row r="45" spans="1:14">
      <c r="A45" s="130" t="s">
        <v>46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1">
        <f t="shared" si="2"/>
        <v>0</v>
      </c>
    </row>
    <row r="46" spans="1:14" ht="25.5">
      <c r="A46" s="130" t="s">
        <v>47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1">
        <f t="shared" si="2"/>
        <v>0</v>
      </c>
    </row>
    <row r="47" spans="1:14">
      <c r="A47" s="130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1">
        <f t="shared" si="2"/>
        <v>0</v>
      </c>
    </row>
    <row r="48" spans="1:14">
      <c r="A48" s="130" t="s">
        <v>49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1">
        <f t="shared" si="2"/>
        <v>0</v>
      </c>
    </row>
    <row r="49" spans="1:14" ht="25.5">
      <c r="A49" s="130" t="s">
        <v>50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1">
        <f t="shared" si="2"/>
        <v>0</v>
      </c>
    </row>
    <row r="50" spans="1:14">
      <c r="A50" s="130" t="s">
        <v>51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1">
        <f t="shared" si="2"/>
        <v>0</v>
      </c>
    </row>
    <row r="51" spans="1:14" ht="25.5">
      <c r="A51" s="130" t="s">
        <v>52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1">
        <f t="shared" si="2"/>
        <v>0</v>
      </c>
    </row>
    <row r="52" spans="1:14" ht="38.25">
      <c r="A52" s="130" t="s">
        <v>53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1">
        <f t="shared" si="2"/>
        <v>0</v>
      </c>
    </row>
    <row r="53" spans="1:14" ht="38.25">
      <c r="A53" s="130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1">
        <f t="shared" si="2"/>
        <v>0</v>
      </c>
    </row>
    <row r="54" spans="1:14" ht="37.5" customHeight="1">
      <c r="A54" s="130" t="s">
        <v>55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1">
        <f t="shared" si="2"/>
        <v>0</v>
      </c>
    </row>
    <row r="55" spans="1:14" ht="15.75" customHeight="1">
      <c r="A55" s="130" t="s">
        <v>56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1">
        <f t="shared" si="2"/>
        <v>0</v>
      </c>
    </row>
  </sheetData>
  <sheetProtection sheet="1" objects="1" scenarios="1"/>
  <mergeCells count="5">
    <mergeCell ref="N28:N29"/>
    <mergeCell ref="A5:E5"/>
    <mergeCell ref="A7:A8"/>
    <mergeCell ref="A28:A29"/>
    <mergeCell ref="B28:M28"/>
  </mergeCells>
  <phoneticPr fontId="0" type="noConversion"/>
  <conditionalFormatting sqref="A9:A20">
    <cfRule type="expression" dxfId="1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76" firstPageNumber="0" orientation="landscape" horizontalDpi="300" verticalDpi="300"/>
  <headerFooter alignWithMargins="0"/>
  <rowBreaks count="1" manualBreakCount="1">
    <brk id="2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O55"/>
  <sheetViews>
    <sheetView topLeftCell="A34" workbookViewId="0">
      <selection activeCell="B22" sqref="B22"/>
    </sheetView>
  </sheetViews>
  <sheetFormatPr defaultRowHeight="12.75"/>
  <cols>
    <col min="1" max="1" width="30" customWidth="1"/>
    <col min="2" max="2" width="12" customWidth="1"/>
    <col min="3" max="5" width="9.7109375" customWidth="1"/>
    <col min="6" max="6" width="12.42578125" customWidth="1"/>
    <col min="7" max="13" width="9.7109375" customWidth="1"/>
    <col min="14" max="14" width="11.7109375" customWidth="1"/>
    <col min="15" max="15" width="10.140625" customWidth="1"/>
    <col min="16" max="16" width="10.5703125" customWidth="1"/>
  </cols>
  <sheetData>
    <row r="1" spans="1:13" ht="18">
      <c r="A1" s="3" t="s">
        <v>85</v>
      </c>
      <c r="E1" s="2"/>
      <c r="H1" s="2"/>
      <c r="I1" s="2"/>
      <c r="M1" s="2"/>
    </row>
    <row r="2" spans="1:13">
      <c r="A2" s="35" t="s">
        <v>86</v>
      </c>
      <c r="E2" s="86"/>
    </row>
    <row r="3" spans="1:13">
      <c r="A3" s="35"/>
    </row>
    <row r="4" spans="1:13" ht="14.25" customHeight="1">
      <c r="A4" s="89" t="s">
        <v>4</v>
      </c>
      <c r="D4" s="87"/>
      <c r="E4" s="88"/>
      <c r="H4" s="87"/>
      <c r="I4" s="88"/>
      <c r="J4" s="88"/>
      <c r="K4" s="88"/>
      <c r="L4" s="87"/>
      <c r="M4" s="88"/>
    </row>
    <row r="5" spans="1:13" ht="42" customHeight="1">
      <c r="A5" s="263" t="s">
        <v>77</v>
      </c>
      <c r="B5" s="263"/>
      <c r="C5" s="263"/>
      <c r="D5" s="263"/>
      <c r="E5" s="263"/>
      <c r="H5" s="87"/>
      <c r="I5" s="88"/>
      <c r="J5" s="88"/>
      <c r="K5" s="88"/>
      <c r="L5" s="87"/>
      <c r="M5" s="88"/>
    </row>
    <row r="6" spans="1:13" ht="14.25" customHeight="1">
      <c r="A6" s="89"/>
      <c r="D6" s="87"/>
      <c r="E6" s="88"/>
      <c r="H6" s="87"/>
      <c r="I6" s="88"/>
      <c r="J6" s="88"/>
      <c r="K6" s="88"/>
      <c r="L6" s="87"/>
      <c r="M6" s="88"/>
    </row>
    <row r="7" spans="1:13" ht="14.25" customHeight="1">
      <c r="A7" s="264" t="s">
        <v>7</v>
      </c>
      <c r="B7" s="118" t="s">
        <v>8</v>
      </c>
      <c r="C7" s="91"/>
      <c r="D7" s="91"/>
      <c r="E7" s="91"/>
      <c r="H7" s="87"/>
      <c r="I7" s="88"/>
      <c r="J7" s="88"/>
      <c r="K7" s="88"/>
      <c r="L7" s="87"/>
      <c r="M7" s="88"/>
    </row>
    <row r="8" spans="1:13" ht="28.5" customHeight="1">
      <c r="A8" s="264"/>
      <c r="B8" s="119" t="s">
        <v>13</v>
      </c>
      <c r="C8" s="93"/>
      <c r="D8" s="120"/>
      <c r="E8" s="120"/>
      <c r="F8" s="44"/>
      <c r="G8" s="44"/>
      <c r="H8" s="87"/>
      <c r="I8" s="88"/>
      <c r="J8" s="88"/>
      <c r="K8" s="88"/>
      <c r="L8" s="87"/>
      <c r="M8" s="88"/>
    </row>
    <row r="9" spans="1:13" ht="14.25" customHeight="1">
      <c r="A9" s="121" t="s">
        <v>14</v>
      </c>
      <c r="B9" s="95"/>
      <c r="C9" s="96"/>
      <c r="D9" s="132"/>
      <c r="E9" s="44"/>
      <c r="F9" s="44"/>
      <c r="G9" s="44"/>
      <c r="H9" s="87"/>
      <c r="I9" s="88"/>
      <c r="J9" s="88"/>
      <c r="K9" s="88"/>
      <c r="L9" s="87"/>
      <c r="M9" s="88"/>
    </row>
    <row r="10" spans="1:13" ht="14.25" customHeight="1">
      <c r="A10" s="121" t="s">
        <v>15</v>
      </c>
      <c r="B10" s="95"/>
      <c r="C10" s="96"/>
      <c r="D10" s="132"/>
      <c r="E10" s="44"/>
      <c r="F10" s="44"/>
      <c r="G10" s="44"/>
      <c r="H10" s="87"/>
      <c r="I10" s="88"/>
      <c r="J10" s="88"/>
      <c r="K10" s="88"/>
      <c r="L10" s="87"/>
      <c r="M10" s="88"/>
    </row>
    <row r="11" spans="1:13" ht="14.25" customHeight="1">
      <c r="A11" s="121" t="s">
        <v>16</v>
      </c>
      <c r="B11" s="95"/>
      <c r="C11" s="96"/>
      <c r="D11" s="132"/>
      <c r="E11" s="44"/>
      <c r="F11" s="44"/>
      <c r="G11" s="44"/>
      <c r="H11" s="87"/>
      <c r="I11" s="88"/>
      <c r="J11" s="88"/>
      <c r="K11" s="88"/>
      <c r="L11" s="87"/>
      <c r="M11" s="88"/>
    </row>
    <row r="12" spans="1:13" ht="14.25" customHeight="1">
      <c r="A12" s="121" t="s">
        <v>17</v>
      </c>
      <c r="B12" s="95"/>
      <c r="C12" s="96"/>
      <c r="D12" s="132"/>
      <c r="E12" s="44"/>
      <c r="F12" s="44"/>
      <c r="G12" s="44"/>
      <c r="H12" s="87"/>
      <c r="I12" s="88"/>
      <c r="J12" s="88"/>
      <c r="K12" s="88"/>
      <c r="L12" s="87"/>
      <c r="M12" s="88"/>
    </row>
    <row r="13" spans="1:13" ht="14.25" customHeight="1">
      <c r="A13" s="121" t="s">
        <v>18</v>
      </c>
      <c r="B13" s="95"/>
      <c r="C13" s="96"/>
      <c r="D13" s="132"/>
      <c r="E13" s="44"/>
      <c r="F13" s="44"/>
      <c r="G13" s="44"/>
      <c r="H13" s="87"/>
      <c r="I13" s="88"/>
      <c r="J13" s="88"/>
      <c r="K13" s="88"/>
      <c r="L13" s="87"/>
      <c r="M13" s="88"/>
    </row>
    <row r="14" spans="1:13" ht="14.25" customHeight="1">
      <c r="A14" s="121" t="s">
        <v>19</v>
      </c>
      <c r="B14" s="95"/>
      <c r="C14" s="96"/>
      <c r="D14" s="132"/>
      <c r="E14" s="44"/>
      <c r="F14" s="44"/>
      <c r="G14" s="44"/>
      <c r="H14" s="87"/>
      <c r="I14" s="88"/>
      <c r="J14" s="88"/>
      <c r="K14" s="88"/>
      <c r="L14" s="87"/>
      <c r="M14" s="88"/>
    </row>
    <row r="15" spans="1:13" ht="14.25" customHeight="1">
      <c r="A15" s="121" t="s">
        <v>20</v>
      </c>
      <c r="B15" s="95"/>
      <c r="C15" s="96"/>
      <c r="D15" s="132"/>
      <c r="E15" s="44"/>
      <c r="F15" s="44"/>
      <c r="G15" s="44"/>
      <c r="H15" s="87"/>
      <c r="I15" s="88"/>
      <c r="J15" s="88"/>
      <c r="K15" s="88"/>
      <c r="L15" s="87"/>
      <c r="M15" s="88"/>
    </row>
    <row r="16" spans="1:13" ht="14.25" customHeight="1">
      <c r="A16" s="121" t="s">
        <v>21</v>
      </c>
      <c r="B16" s="95"/>
      <c r="D16" s="132"/>
      <c r="E16" s="44"/>
      <c r="F16" s="44"/>
      <c r="G16" s="44"/>
      <c r="H16" s="87"/>
      <c r="I16" s="88"/>
      <c r="J16" s="88"/>
      <c r="K16" s="88"/>
      <c r="L16" s="87"/>
      <c r="M16" s="88"/>
    </row>
    <row r="17" spans="1:15" ht="14.25" customHeight="1">
      <c r="A17" s="121" t="s">
        <v>22</v>
      </c>
      <c r="B17" s="95"/>
      <c r="C17" s="96"/>
      <c r="D17" s="132"/>
      <c r="E17" s="44"/>
      <c r="F17" s="44"/>
      <c r="G17" s="44"/>
      <c r="H17" s="87"/>
      <c r="I17" s="88"/>
      <c r="J17" s="88"/>
      <c r="K17" s="88"/>
      <c r="L17" s="87"/>
      <c r="M17" s="88"/>
    </row>
    <row r="18" spans="1:15" ht="14.25" customHeight="1">
      <c r="A18" s="121" t="s">
        <v>23</v>
      </c>
      <c r="B18" s="95"/>
      <c r="C18" s="96"/>
      <c r="D18" s="132"/>
      <c r="E18" s="44"/>
      <c r="F18" s="44"/>
      <c r="G18" s="44"/>
      <c r="H18" s="87"/>
      <c r="I18" s="88"/>
      <c r="J18" s="88"/>
      <c r="K18" s="88"/>
      <c r="L18" s="87"/>
      <c r="M18" s="88"/>
    </row>
    <row r="19" spans="1:15" ht="14.25" customHeight="1">
      <c r="A19" s="121" t="s">
        <v>24</v>
      </c>
      <c r="B19" s="95"/>
      <c r="C19" s="96"/>
      <c r="D19" s="132"/>
      <c r="E19" s="44"/>
      <c r="F19" s="44"/>
      <c r="G19" s="44"/>
      <c r="H19" s="87"/>
      <c r="I19" s="88"/>
      <c r="J19" s="88"/>
      <c r="K19" s="88"/>
      <c r="L19" s="87"/>
      <c r="M19" s="88"/>
    </row>
    <row r="20" spans="1:15" ht="14.25" customHeight="1">
      <c r="A20" s="121" t="s">
        <v>25</v>
      </c>
      <c r="B20" s="95"/>
      <c r="D20" s="132"/>
      <c r="E20" s="44"/>
      <c r="F20" s="44"/>
      <c r="G20" s="44"/>
      <c r="H20" s="87"/>
      <c r="I20" s="88"/>
      <c r="J20" s="88"/>
      <c r="K20" s="88"/>
      <c r="L20" s="87"/>
      <c r="M20" s="88"/>
    </row>
    <row r="21" spans="1:15">
      <c r="A21" s="132"/>
      <c r="B21" s="132"/>
      <c r="C21" s="132"/>
      <c r="D21" s="132"/>
      <c r="E21" s="44"/>
      <c r="F21" s="44"/>
      <c r="G21" s="44"/>
      <c r="H21" s="87"/>
      <c r="I21" s="88"/>
      <c r="J21" s="88"/>
      <c r="K21" s="88"/>
      <c r="L21" s="87"/>
      <c r="M21" s="88"/>
    </row>
    <row r="22" spans="1:15" ht="14.25" customHeight="1">
      <c r="A22" s="122" t="s">
        <v>26</v>
      </c>
      <c r="B22" s="98" t="str">
        <f>IF(COUNTA(B9:B16)&lt;&gt;0,AVERAGE(B9:B16),"")</f>
        <v/>
      </c>
      <c r="C22" s="96"/>
      <c r="D22" s="132"/>
      <c r="E22" s="44"/>
      <c r="F22" s="44"/>
      <c r="G22" s="44"/>
      <c r="H22" s="87"/>
      <c r="I22" s="88"/>
      <c r="J22" s="88"/>
      <c r="K22" s="88"/>
      <c r="L22" s="87"/>
      <c r="M22" s="88"/>
    </row>
    <row r="23" spans="1:15" ht="14.25" customHeight="1">
      <c r="A23" s="122" t="s">
        <v>27</v>
      </c>
      <c r="B23" s="98" t="str">
        <f>IF(COUNTA(B17:B20)&lt;&gt;0,AVERAGE(B17:B20),"")</f>
        <v/>
      </c>
      <c r="C23" s="101"/>
      <c r="D23" s="133"/>
      <c r="E23" s="44"/>
      <c r="F23" s="102"/>
      <c r="G23" s="44"/>
      <c r="H23" s="87"/>
      <c r="I23" s="88"/>
      <c r="J23" s="88"/>
      <c r="K23" s="88"/>
      <c r="L23" s="87"/>
      <c r="M23" s="88"/>
    </row>
    <row r="24" spans="1:15" ht="14.25" customHeight="1">
      <c r="A24" s="123" t="s">
        <v>28</v>
      </c>
      <c r="B24" s="99" t="str">
        <f>IF(COUNTA(B9:B16,B17:B20)&lt;&gt;0,AVERAGE(B9:B16,B17:B20),"")</f>
        <v/>
      </c>
      <c r="D24" s="44"/>
      <c r="E24" s="44"/>
      <c r="F24" s="44"/>
      <c r="G24" s="44"/>
      <c r="H24" s="87"/>
      <c r="I24" s="88"/>
      <c r="J24" s="88"/>
      <c r="K24" s="88"/>
      <c r="L24" s="87"/>
      <c r="M24" s="88"/>
    </row>
    <row r="25" spans="1:15" ht="14.25" customHeight="1">
      <c r="A25" s="44"/>
      <c r="B25" s="100"/>
      <c r="D25" s="44"/>
      <c r="E25" s="44"/>
      <c r="F25" s="44"/>
      <c r="G25" s="44"/>
      <c r="H25" s="87"/>
      <c r="I25" s="88"/>
      <c r="J25" s="88"/>
      <c r="K25" s="88"/>
      <c r="L25" s="87"/>
      <c r="M25" s="88"/>
    </row>
    <row r="26" spans="1:15" ht="12.75" customHeight="1">
      <c r="A26" s="124" t="s">
        <v>87</v>
      </c>
      <c r="B26" s="125"/>
      <c r="C26" s="125"/>
      <c r="D26" s="125"/>
      <c r="E26" s="125"/>
    </row>
    <row r="27" spans="1:15" ht="12.75" customHeight="1">
      <c r="A27" s="125"/>
      <c r="B27" s="125"/>
      <c r="C27" s="125"/>
      <c r="D27" s="125"/>
      <c r="E27" s="125"/>
    </row>
    <row r="28" spans="1:15" ht="12.95" customHeight="1">
      <c r="A28" s="265" t="s">
        <v>30</v>
      </c>
      <c r="B28" s="266" t="s">
        <v>79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2" t="s">
        <v>80</v>
      </c>
    </row>
    <row r="29" spans="1:15" ht="19.5" customHeight="1">
      <c r="A29" s="265"/>
      <c r="B29" s="126" t="s">
        <v>14</v>
      </c>
      <c r="C29" s="126" t="s">
        <v>15</v>
      </c>
      <c r="D29" s="126" t="s">
        <v>16</v>
      </c>
      <c r="E29" s="126" t="s">
        <v>17</v>
      </c>
      <c r="F29" s="126" t="s">
        <v>18</v>
      </c>
      <c r="G29" s="126" t="s">
        <v>19</v>
      </c>
      <c r="H29" s="126" t="s">
        <v>20</v>
      </c>
      <c r="I29" s="126" t="s">
        <v>21</v>
      </c>
      <c r="J29" s="126" t="s">
        <v>22</v>
      </c>
      <c r="K29" s="126" t="s">
        <v>23</v>
      </c>
      <c r="L29" s="126" t="s">
        <v>24</v>
      </c>
      <c r="M29" s="126" t="s">
        <v>25</v>
      </c>
      <c r="N29" s="262"/>
    </row>
    <row r="30" spans="1:15" ht="26.25" customHeight="1">
      <c r="A30" s="127" t="s">
        <v>31</v>
      </c>
      <c r="B30" s="108">
        <f t="shared" ref="B30:M30" si="0">B31+B32</f>
        <v>0</v>
      </c>
      <c r="C30" s="108">
        <f t="shared" si="0"/>
        <v>0</v>
      </c>
      <c r="D30" s="108">
        <f t="shared" si="0"/>
        <v>0</v>
      </c>
      <c r="E30" s="108">
        <f t="shared" si="0"/>
        <v>0</v>
      </c>
      <c r="F30" s="108">
        <f t="shared" si="0"/>
        <v>0</v>
      </c>
      <c r="G30" s="108">
        <f t="shared" si="0"/>
        <v>0</v>
      </c>
      <c r="H30" s="108">
        <f t="shared" si="0"/>
        <v>0</v>
      </c>
      <c r="I30" s="108">
        <f t="shared" si="0"/>
        <v>0</v>
      </c>
      <c r="J30" s="108">
        <f t="shared" si="0"/>
        <v>0</v>
      </c>
      <c r="K30" s="108">
        <f t="shared" si="0"/>
        <v>0</v>
      </c>
      <c r="L30" s="108">
        <f t="shared" si="0"/>
        <v>0</v>
      </c>
      <c r="M30" s="108">
        <f t="shared" si="0"/>
        <v>0</v>
      </c>
      <c r="N30" s="108">
        <f>SUM(B30:M30)</f>
        <v>0</v>
      </c>
      <c r="O30" s="55"/>
    </row>
    <row r="31" spans="1:15" ht="15" customHeight="1">
      <c r="A31" s="128" t="s">
        <v>32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3">
        <f>SUM(B31:M31)</f>
        <v>0</v>
      </c>
    </row>
    <row r="32" spans="1:15" ht="47.25">
      <c r="A32" s="129" t="s">
        <v>33</v>
      </c>
      <c r="B32" s="113">
        <f t="shared" ref="B32:M32" si="1">SUM(B34:B55)</f>
        <v>0</v>
      </c>
      <c r="C32" s="113">
        <f t="shared" si="1"/>
        <v>0</v>
      </c>
      <c r="D32" s="113">
        <f t="shared" si="1"/>
        <v>0</v>
      </c>
      <c r="E32" s="113">
        <f t="shared" si="1"/>
        <v>0</v>
      </c>
      <c r="F32" s="113">
        <f t="shared" si="1"/>
        <v>0</v>
      </c>
      <c r="G32" s="113">
        <f t="shared" si="1"/>
        <v>0</v>
      </c>
      <c r="H32" s="113">
        <f t="shared" si="1"/>
        <v>0</v>
      </c>
      <c r="I32" s="113">
        <f t="shared" si="1"/>
        <v>0</v>
      </c>
      <c r="J32" s="113">
        <f t="shared" si="1"/>
        <v>0</v>
      </c>
      <c r="K32" s="113">
        <f t="shared" si="1"/>
        <v>0</v>
      </c>
      <c r="L32" s="113">
        <f t="shared" si="1"/>
        <v>0</v>
      </c>
      <c r="M32" s="113">
        <f t="shared" si="1"/>
        <v>0</v>
      </c>
      <c r="N32" s="113">
        <f>SUM(B32:M32)</f>
        <v>0</v>
      </c>
      <c r="O32" s="55"/>
    </row>
    <row r="33" spans="1:14">
      <c r="A33" s="130" t="s">
        <v>34</v>
      </c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13"/>
    </row>
    <row r="34" spans="1:14">
      <c r="A34" s="130" t="s">
        <v>35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3">
        <f t="shared" ref="N34:N55" si="2">SUM(B34:M34)</f>
        <v>0</v>
      </c>
    </row>
    <row r="35" spans="1:14" ht="25.5">
      <c r="A35" s="130" t="s">
        <v>36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3">
        <f t="shared" si="2"/>
        <v>0</v>
      </c>
    </row>
    <row r="36" spans="1:14">
      <c r="A36" s="130" t="s">
        <v>37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3">
        <f t="shared" si="2"/>
        <v>0</v>
      </c>
    </row>
    <row r="37" spans="1:14">
      <c r="A37" s="130" t="s">
        <v>38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3">
        <f t="shared" si="2"/>
        <v>0</v>
      </c>
    </row>
    <row r="38" spans="1:14" ht="25.5">
      <c r="A38" s="130" t="s">
        <v>39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3">
        <f t="shared" si="2"/>
        <v>0</v>
      </c>
    </row>
    <row r="39" spans="1:14">
      <c r="A39" s="130" t="s">
        <v>40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3">
        <f t="shared" si="2"/>
        <v>0</v>
      </c>
    </row>
    <row r="40" spans="1:14">
      <c r="A40" s="130" t="s">
        <v>41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3">
        <f t="shared" si="2"/>
        <v>0</v>
      </c>
    </row>
    <row r="41" spans="1:14">
      <c r="A41" s="130" t="s">
        <v>42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3">
        <f t="shared" si="2"/>
        <v>0</v>
      </c>
    </row>
    <row r="42" spans="1:14" ht="25.5">
      <c r="A42" s="130" t="s">
        <v>43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3">
        <f t="shared" si="2"/>
        <v>0</v>
      </c>
    </row>
    <row r="43" spans="1:14">
      <c r="A43" s="130" t="s">
        <v>44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3">
        <f t="shared" si="2"/>
        <v>0</v>
      </c>
    </row>
    <row r="44" spans="1:14">
      <c r="A44" s="130" t="s">
        <v>45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3">
        <f t="shared" si="2"/>
        <v>0</v>
      </c>
    </row>
    <row r="45" spans="1:14">
      <c r="A45" s="130" t="s">
        <v>46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3">
        <f t="shared" si="2"/>
        <v>0</v>
      </c>
    </row>
    <row r="46" spans="1:14" ht="25.5">
      <c r="A46" s="130" t="s">
        <v>47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3">
        <f t="shared" si="2"/>
        <v>0</v>
      </c>
    </row>
    <row r="47" spans="1:14">
      <c r="A47" s="130" t="s">
        <v>48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3">
        <f t="shared" si="2"/>
        <v>0</v>
      </c>
    </row>
    <row r="48" spans="1:14">
      <c r="A48" s="130" t="s">
        <v>49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3">
        <f t="shared" si="2"/>
        <v>0</v>
      </c>
    </row>
    <row r="49" spans="1:14" ht="25.5">
      <c r="A49" s="130" t="s">
        <v>50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3">
        <f t="shared" si="2"/>
        <v>0</v>
      </c>
    </row>
    <row r="50" spans="1:14">
      <c r="A50" s="130" t="s">
        <v>51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3">
        <f t="shared" si="2"/>
        <v>0</v>
      </c>
    </row>
    <row r="51" spans="1:14" ht="25.5">
      <c r="A51" s="130" t="s">
        <v>52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3">
        <f t="shared" si="2"/>
        <v>0</v>
      </c>
    </row>
    <row r="52" spans="1:14" ht="38.25">
      <c r="A52" s="130" t="s">
        <v>53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3">
        <f t="shared" si="2"/>
        <v>0</v>
      </c>
    </row>
    <row r="53" spans="1:14" ht="38.25">
      <c r="A53" s="130" t="s">
        <v>54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3">
        <f t="shared" si="2"/>
        <v>0</v>
      </c>
    </row>
    <row r="54" spans="1:14" ht="37.5" customHeight="1">
      <c r="A54" s="130" t="s">
        <v>55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3">
        <f t="shared" si="2"/>
        <v>0</v>
      </c>
    </row>
    <row r="55" spans="1:14" ht="15.75" customHeight="1">
      <c r="A55" s="130" t="s">
        <v>56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3">
        <f t="shared" si="2"/>
        <v>0</v>
      </c>
    </row>
  </sheetData>
  <sheetProtection sheet="1" objects="1" scenarios="1"/>
  <mergeCells count="5">
    <mergeCell ref="N28:N29"/>
    <mergeCell ref="A5:E5"/>
    <mergeCell ref="A7:A8"/>
    <mergeCell ref="A28:A29"/>
    <mergeCell ref="B28:M28"/>
  </mergeCells>
  <phoneticPr fontId="0" type="noConversion"/>
  <conditionalFormatting sqref="A9:A20">
    <cfRule type="expression" dxfId="0" priority="1" stopIfTrue="1">
      <formula>+ISNUMBER(B9)</formula>
    </cfRule>
  </conditionalFormatting>
  <dataValidations count="1">
    <dataValidation type="decimal" operator="greaterThanOrEqual" allowBlank="1" showErrorMessage="1" errorTitle="błąd danych" error="należy wpisać wartości liczbowe" sqref="B9:B20 B31:M31 B34:M55">
      <formula1>0</formula1>
      <formula2>0</formula2>
    </dataValidation>
  </dataValidations>
  <pageMargins left="0.75" right="0.75" top="1" bottom="1" header="0.51180555555555551" footer="0.51180555555555551"/>
  <pageSetup paperSize="9" scale="53" firstPageNumber="0" orientation="landscape" horizontalDpi="300" verticalDpi="300"/>
  <headerFooter alignWithMargins="0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P6" sqref="P6"/>
    </sheetView>
  </sheetViews>
  <sheetFormatPr defaultRowHeight="12.75"/>
  <cols>
    <col min="1" max="1" width="27.7109375" customWidth="1"/>
    <col min="2" max="2" width="11.5703125" customWidth="1"/>
    <col min="3" max="3" width="12.28515625" customWidth="1"/>
    <col min="4" max="4" width="11.85546875" customWidth="1"/>
    <col min="5" max="5" width="12.85546875" customWidth="1"/>
    <col min="6" max="6" width="0" hidden="1" customWidth="1"/>
    <col min="7" max="7" width="10.140625" hidden="1" customWidth="1"/>
    <col min="8" max="8" width="15.42578125" hidden="1" customWidth="1"/>
    <col min="9" max="9" width="12.42578125" customWidth="1"/>
    <col min="10" max="10" width="10.140625" hidden="1" customWidth="1"/>
    <col min="11" max="11" width="12.140625" hidden="1" customWidth="1"/>
    <col min="12" max="12" width="12.28515625" hidden="1" customWidth="1"/>
    <col min="13" max="13" width="13.7109375" hidden="1" customWidth="1"/>
    <col min="14" max="14" width="11.85546875" hidden="1" customWidth="1"/>
  </cols>
  <sheetData>
    <row r="1" spans="1:9" ht="18">
      <c r="A1" s="1"/>
      <c r="E1" s="2"/>
    </row>
    <row r="2" spans="1:9" ht="18">
      <c r="A2" s="3"/>
      <c r="D2" s="35" t="s">
        <v>102</v>
      </c>
      <c r="E2" s="2"/>
    </row>
    <row r="3" spans="1:9" ht="14.25" customHeight="1">
      <c r="A3" s="3"/>
      <c r="D3" s="204" t="s">
        <v>111</v>
      </c>
      <c r="E3" s="2"/>
    </row>
    <row r="4" spans="1:9" ht="13.5" customHeight="1">
      <c r="A4" s="3"/>
      <c r="D4" s="204" t="s">
        <v>104</v>
      </c>
      <c r="E4" s="2"/>
    </row>
    <row r="5" spans="1:9" ht="12" customHeight="1">
      <c r="A5" s="3"/>
      <c r="D5" s="204" t="s">
        <v>112</v>
      </c>
      <c r="E5" s="2"/>
    </row>
    <row r="6" spans="1:9" ht="12" customHeight="1">
      <c r="A6" s="3"/>
      <c r="D6" s="204"/>
      <c r="E6" s="2"/>
    </row>
    <row r="7" spans="1:9" ht="58.5" customHeight="1">
      <c r="A7" s="240" t="s">
        <v>106</v>
      </c>
      <c r="B7" s="240"/>
      <c r="C7" s="240"/>
      <c r="D7" s="240"/>
      <c r="E7" s="240"/>
    </row>
    <row r="8" spans="1:9" hidden="1">
      <c r="A8" s="4" t="s">
        <v>2</v>
      </c>
      <c r="B8" s="5"/>
      <c r="C8" s="5"/>
      <c r="D8" s="5"/>
      <c r="E8" s="6"/>
    </row>
    <row r="9" spans="1:9" ht="31.5" hidden="1" customHeight="1">
      <c r="A9" s="241" t="s">
        <v>61</v>
      </c>
      <c r="B9" s="241"/>
      <c r="C9" s="241"/>
      <c r="D9" s="241"/>
      <c r="E9" s="241"/>
    </row>
    <row r="10" spans="1:9" ht="20.25" hidden="1" customHeight="1">
      <c r="A10" s="7" t="s">
        <v>3</v>
      </c>
      <c r="B10" s="242"/>
      <c r="C10" s="242"/>
      <c r="D10" s="242"/>
      <c r="E10" s="242"/>
    </row>
    <row r="11" spans="1:9" ht="15">
      <c r="A11" s="8"/>
      <c r="B11" s="9"/>
      <c r="C11" s="9"/>
      <c r="D11" s="9"/>
      <c r="E11" s="9"/>
    </row>
    <row r="12" spans="1:9" ht="14.25" customHeight="1" thickBot="1">
      <c r="A12" s="10" t="s">
        <v>4</v>
      </c>
      <c r="B12" s="5"/>
      <c r="C12" s="5"/>
      <c r="D12" s="11" t="s">
        <v>5</v>
      </c>
      <c r="E12" s="12">
        <v>2014</v>
      </c>
    </row>
    <row r="13" spans="1:9" ht="81" hidden="1" customHeight="1">
      <c r="A13" s="243" t="s">
        <v>6</v>
      </c>
      <c r="B13" s="243"/>
      <c r="C13" s="243"/>
      <c r="D13" s="243"/>
      <c r="E13" s="243"/>
    </row>
    <row r="14" spans="1:9" ht="13.5" thickBot="1">
      <c r="A14" s="246" t="s">
        <v>7</v>
      </c>
      <c r="B14" s="245" t="s">
        <v>8</v>
      </c>
      <c r="C14" s="245"/>
      <c r="D14" s="245"/>
      <c r="E14" s="245"/>
      <c r="I14" s="249" t="s">
        <v>109</v>
      </c>
    </row>
    <row r="15" spans="1:9" ht="13.5" thickBot="1">
      <c r="A15" s="246"/>
      <c r="B15" s="247" t="s">
        <v>9</v>
      </c>
      <c r="C15" s="247"/>
      <c r="D15" s="247"/>
      <c r="E15" s="247"/>
      <c r="I15" s="250"/>
    </row>
    <row r="16" spans="1:9" ht="33.75" customHeight="1" thickBot="1">
      <c r="A16" s="246"/>
      <c r="B16" s="13" t="s">
        <v>10</v>
      </c>
      <c r="C16" s="14" t="s">
        <v>11</v>
      </c>
      <c r="D16" s="14" t="s">
        <v>12</v>
      </c>
      <c r="E16" s="15" t="s">
        <v>13</v>
      </c>
      <c r="I16" s="251"/>
    </row>
    <row r="17" spans="1:9" ht="13.5" thickBot="1">
      <c r="A17" s="217" t="s">
        <v>14</v>
      </c>
      <c r="B17" s="17">
        <f>'ZSO Kowary'!B13+'ZST i L Piechowice'!B13+'ZPR-W Szkl.Por'!B13+'ZSS Miłków'!B13+'DWDz Szkl.Por'!B13+'ZSO iMS Szklarska Por.'!B13+'PPPP Kowary'!B13+'PPP Szkl.Por.'!B13+'Dom Dziecka Sz.Por.'!B13</f>
        <v>4</v>
      </c>
      <c r="C17" s="17">
        <f>'ZSO Kowary'!C13+'ZST i L Piechowice'!C13+'ZPR-W Szkl.Por'!C13+'ZSS Miłków'!C13+'ZSO iMS Szklarska Por.'!C13+'DWDz Szkl.Por'!C13+'PPPP Kowary'!C13+'PPP Szkl.Por.'!C13+'Dom Dziecka Sz.Por.'!C13</f>
        <v>32.379999999999995</v>
      </c>
      <c r="D17" s="17">
        <f>'ZSO Kowary'!D13+'ZST i L Piechowice'!D13+'ZPR-W Szkl.Por'!D13+'ZSS Miłków'!D13+'ZSO iMS Szklarska Por.'!D13+'DWDz Szkl.Por'!D13+'PPPP Kowary'!D13+'PPP Szkl.Por.'!D13+'Dom Dziecka Sz.Por.'!D13</f>
        <v>73.52000000000001</v>
      </c>
      <c r="E17" s="17">
        <f>'ZSO Kowary'!E13+'ZST i L Piechowice'!E13+'ZPR-W Szkl.Por'!E13+'ZSS Miłków'!E13+'ZSO iMS Szklarska Por.'!E13+'DWDz Szkl.Por'!E13+'PPPP Kowary'!E13+'PPP Szkl.Por.'!E13+'Dom Dziecka Sz.Por.'!E13</f>
        <v>59.920000000000009</v>
      </c>
      <c r="F17" s="20">
        <f t="shared" ref="F17:F28" si="0">COUNT(B17:E17)</f>
        <v>4</v>
      </c>
      <c r="I17" s="205"/>
    </row>
    <row r="18" spans="1:9" ht="13.5" thickBot="1">
      <c r="A18" s="216" t="s">
        <v>15</v>
      </c>
      <c r="B18" s="17">
        <f>'ZSO Kowary'!B14+'ZST i L Piechowice'!B14+'ZPR-W Szkl.Por'!B14+'ZSS Miłków'!B14+'ZSO iMS Szklarska Por.'!B14+'DWDz Szkl.Por'!B14+'PPPP Kowary'!B14+'PPP Szkl.Por.'!B14+'Dom Dziecka Sz.Por.'!B14</f>
        <v>4</v>
      </c>
      <c r="C18" s="17">
        <f>'ZSO Kowary'!C14+'ZST i L Piechowice'!C14+'ZPR-W Szkl.Por'!C14+'ZSS Miłków'!C14+'ZSO iMS Szklarska Por.'!C14+'DWDz Szkl.Por'!C14+'PPPP Kowary'!C14+'PPP Szkl.Por.'!C14+'Dom Dziecka Sz.Por.'!C14</f>
        <v>31.529999999999998</v>
      </c>
      <c r="D18" s="17">
        <f>'ZSO Kowary'!D14+'ZST i L Piechowice'!D14+'ZPR-W Szkl.Por'!D14+'ZSS Miłków'!D14+'ZSO iMS Szklarska Por.'!D14+'DWDz Szkl.Por'!D14+'PPPP Kowary'!D14+'PPP Szkl.Por.'!D14+'Dom Dziecka Sz.Por.'!D14</f>
        <v>74.180000000000007</v>
      </c>
      <c r="E18" s="17">
        <f>'ZSO Kowary'!E14+'ZST i L Piechowice'!E14+'ZPR-W Szkl.Por'!E14+'ZSS Miłków'!E14+'ZSO iMS Szklarska Por.'!E14+'DWDz Szkl.Por'!E14+'PPPP Kowary'!E14+'PPP Szkl.Por.'!E14+'Dom Dziecka Sz.Por.'!E14</f>
        <v>60.09</v>
      </c>
      <c r="F18" s="20">
        <f t="shared" si="0"/>
        <v>4</v>
      </c>
      <c r="I18" s="206"/>
    </row>
    <row r="19" spans="1:9" ht="13.5" thickBot="1">
      <c r="A19" s="214" t="s">
        <v>16</v>
      </c>
      <c r="B19" s="17">
        <f>'ZSO Kowary'!B15+'ZST i L Piechowice'!B15+'ZPR-W Szkl.Por'!B15+'ZSS Miłków'!B15+'ZSO iMS Szklarska Por.'!B15+'DWDz Szkl.Por'!B15+'PPPP Kowary'!B15+'PPP Szkl.Por.'!B15+'Dom Dziecka Sz.Por.'!B15</f>
        <v>4</v>
      </c>
      <c r="C19" s="17">
        <f>'ZSO Kowary'!C15+'ZST i L Piechowice'!C15+'ZPR-W Szkl.Por'!C15+'ZSS Miłków'!C15+'ZSO iMS Szklarska Por.'!C15+'DWDz Szkl.Por'!C15+'PPPP Kowary'!C15+'PPP Szkl.Por.'!C15+'Dom Dziecka Sz.Por.'!C15</f>
        <v>30.97</v>
      </c>
      <c r="D19" s="17">
        <f>'ZSO Kowary'!D15+'ZST i L Piechowice'!D15+'ZPR-W Szkl.Por'!D15+'ZSS Miłków'!D15+'ZSO iMS Szklarska Por.'!D15+'DWDz Szkl.Por'!D15+'PPPP Kowary'!D15+'PPP Szkl.Por.'!D15+'Dom Dziecka Sz.Por.'!D15</f>
        <v>74.06</v>
      </c>
      <c r="E19" s="17">
        <f>'ZSO Kowary'!E15+'ZST i L Piechowice'!E15+'ZPR-W Szkl.Por'!E15+'ZSS Miłków'!E15+'ZSO iMS Szklarska Por.'!E15+'DWDz Szkl.Por'!E15+'PPPP Kowary'!E15+'PPP Szkl.Por.'!E15+'Dom Dziecka Sz.Por.'!E15</f>
        <v>59.78</v>
      </c>
      <c r="F19" s="20">
        <f t="shared" si="0"/>
        <v>4</v>
      </c>
      <c r="I19" s="206"/>
    </row>
    <row r="20" spans="1:9" ht="13.5" thickBot="1">
      <c r="A20" s="214" t="s">
        <v>17</v>
      </c>
      <c r="B20" s="17">
        <f>'ZSO Kowary'!B16+'ZST i L Piechowice'!B16+'ZPR-W Szkl.Por'!B16+'ZSS Miłków'!B16+'ZSO iMS Szklarska Por.'!B16+'DWDz Szkl.Por'!B16+'PPPP Kowary'!B16+'PPP Szkl.Por.'!B16+'Dom Dziecka Sz.Por.'!B16</f>
        <v>4</v>
      </c>
      <c r="C20" s="17">
        <f>'ZSO Kowary'!C16+'ZST i L Piechowice'!C16+'ZPR-W Szkl.Por'!C16+'ZSS Miłków'!C16+'ZSO iMS Szklarska Por.'!C16+'DWDz Szkl.Por'!C16+'PPPP Kowary'!C16+'PPP Szkl.Por.'!C16+'Dom Dziecka Sz.Por.'!C16</f>
        <v>29.959999999999997</v>
      </c>
      <c r="D20" s="17">
        <f>'ZSO Kowary'!D16+'ZST i L Piechowice'!D16+'ZPR-W Szkl.Por'!D16+'ZSS Miłków'!D16+'ZSO iMS Szklarska Por.'!D16+'DWDz Szkl.Por'!D16+'PPPP Kowary'!D16+'PPP Szkl.Por.'!D16+'Dom Dziecka Sz.Por.'!D16</f>
        <v>75.710000000000008</v>
      </c>
      <c r="E20" s="17">
        <f>'ZSO Kowary'!E16+'ZST i L Piechowice'!E16+'ZPR-W Szkl.Por'!E16+'ZSS Miłków'!E16+'ZSO iMS Szklarska Por.'!E16+'DWDz Szkl.Por'!E16+'PPPP Kowary'!E16+'PPP Szkl.Por.'!E16+'Dom Dziecka Sz.Por.'!E16</f>
        <v>60.08</v>
      </c>
      <c r="F20" s="20">
        <f t="shared" si="0"/>
        <v>4</v>
      </c>
      <c r="I20" s="206"/>
    </row>
    <row r="21" spans="1:9" ht="13.5" thickBot="1">
      <c r="A21" s="214" t="s">
        <v>18</v>
      </c>
      <c r="B21" s="17">
        <f>'ZSO Kowary'!B17+'ZST i L Piechowice'!B17+'ZPR-W Szkl.Por'!B17+'ZSS Miłków'!B17+'ZSO iMS Szklarska Por.'!B17+'DWDz Szkl.Por'!B17+'PPPP Kowary'!B17+'PPP Szkl.Por.'!B17+'Dom Dziecka Sz.Por.'!B17</f>
        <v>3.93</v>
      </c>
      <c r="C21" s="17">
        <f>'ZSO Kowary'!C17+'ZST i L Piechowice'!C17+'ZPR-W Szkl.Por'!C17+'ZSS Miłków'!C17+'ZSO iMS Szklarska Por.'!C17+'DWDz Szkl.Por'!C17+'PPPP Kowary'!C17+'PPP Szkl.Por.'!C17+'Dom Dziecka Sz.Por.'!C17</f>
        <v>29.27</v>
      </c>
      <c r="D21" s="17">
        <f>'ZSO Kowary'!D17+'ZST i L Piechowice'!D17+'ZPR-W Szkl.Por'!D17+'ZSS Miłków'!D17+'ZSO iMS Szklarska Por.'!D17+'DWDz Szkl.Por'!D17+'PPPP Kowary'!D17+'PPP Szkl.Por.'!D17+'Dom Dziecka Sz.Por.'!D17</f>
        <v>75.61</v>
      </c>
      <c r="E21" s="17">
        <f>'ZSO Kowary'!E17+'ZST i L Piechowice'!E17+'ZPR-W Szkl.Por'!E17+'ZSS Miłków'!E17+'ZSO iMS Szklarska Por.'!E17+'DWDz Szkl.Por'!E17+'PPPP Kowary'!E17+'PPP Szkl.Por.'!E17+'Dom Dziecka Sz.Por.'!E17</f>
        <v>58.99</v>
      </c>
      <c r="F21" s="20">
        <f t="shared" si="0"/>
        <v>4</v>
      </c>
      <c r="I21" s="206"/>
    </row>
    <row r="22" spans="1:9" ht="13.5" thickBot="1">
      <c r="A22" s="214" t="s">
        <v>19</v>
      </c>
      <c r="B22" s="17">
        <f>'ZSO Kowary'!B18+'ZST i L Piechowice'!B18+'ZPR-W Szkl.Por'!B18+'ZSS Miłków'!B18+'ZSO iMS Szklarska Por.'!B18+'DWDz Szkl.Por'!B18+'PPPP Kowary'!B18+'PPP Szkl.Por.'!B18+'Dom Dziecka Sz.Por.'!B18</f>
        <v>3.0700000000000003</v>
      </c>
      <c r="C22" s="17">
        <f>'ZSO Kowary'!C18+'ZST i L Piechowice'!C18+'ZPR-W Szkl.Por'!C18+'ZSS Miłków'!C18+'ZSO iMS Szklarska Por.'!C18+'DWDz Szkl.Por'!C18+'PPPP Kowary'!C18+'PPP Szkl.Por.'!C18+'Dom Dziecka Sz.Por.'!C18</f>
        <v>29.56</v>
      </c>
      <c r="D22" s="17">
        <f>'ZSO Kowary'!D18+'ZST i L Piechowice'!D18+'ZPR-W Szkl.Por'!D18+'ZSS Miłków'!D18+'ZSO iMS Szklarska Por.'!D18+'DWDz Szkl.Por'!D18+'PPPP Kowary'!D18+'PPP Szkl.Por.'!D18+'Dom Dziecka Sz.Por.'!D18</f>
        <v>75.489999999999995</v>
      </c>
      <c r="E22" s="17">
        <f>'ZSO Kowary'!E18+'ZST i L Piechowice'!E18+'ZPR-W Szkl.Por'!E18+'ZSS Miłków'!E18+'ZSO iMS Szklarska Por.'!E18+'DWDz Szkl.Por'!E18+'PPPP Kowary'!E18+'PPP Szkl.Por.'!E18+'Dom Dziecka Sz.Por.'!E18</f>
        <v>59</v>
      </c>
      <c r="F22" s="20">
        <f t="shared" si="0"/>
        <v>4</v>
      </c>
      <c r="I22" s="206"/>
    </row>
    <row r="23" spans="1:9" ht="13.5" thickBot="1">
      <c r="A23" s="214" t="s">
        <v>20</v>
      </c>
      <c r="B23" s="17">
        <f>'ZSO Kowary'!B19+'ZST i L Piechowice'!B19+'ZPR-W Szkl.Por'!B19+'ZSS Miłków'!B19+'ZSO iMS Szklarska Por.'!B19+'DWDz Szkl.Por'!B19+'PPPP Kowary'!B19+'PPP Szkl.Por.'!B19+'Dom Dziecka Sz.Por.'!B19</f>
        <v>2.37</v>
      </c>
      <c r="C23" s="17">
        <f>'ZSO Kowary'!C19+'ZST i L Piechowice'!C19+'ZPR-W Szkl.Por'!C19+'ZSS Miłków'!C19+'ZSO iMS Szklarska Por.'!C19+'DWDz Szkl.Por'!C19+'PPPP Kowary'!C19+'PPP Szkl.Por.'!C19+'Dom Dziecka Sz.Por.'!C19</f>
        <v>29.58</v>
      </c>
      <c r="D23" s="17">
        <f>'ZSO Kowary'!D19+'ZST i L Piechowice'!D19+'ZPR-W Szkl.Por'!D19+'ZSS Miłków'!D19+'ZSO iMS Szklarska Por.'!D19+'DWDz Szkl.Por'!D19+'PPPP Kowary'!D19+'PPP Szkl.Por.'!D19+'Dom Dziecka Sz.Por.'!D19</f>
        <v>72.89</v>
      </c>
      <c r="E23" s="17">
        <f>'ZSO Kowary'!E19+'ZST i L Piechowice'!E19+'ZPR-W Szkl.Por'!E19+'ZSS Miłków'!E19+'ZSO iMS Szklarska Por.'!E19+'DWDz Szkl.Por'!E19+'PPPP Kowary'!E19+'PPP Szkl.Por.'!E19+'Dom Dziecka Sz.Por.'!E19</f>
        <v>60.78</v>
      </c>
      <c r="F23" s="20">
        <f t="shared" si="0"/>
        <v>4</v>
      </c>
      <c r="I23" s="206"/>
    </row>
    <row r="24" spans="1:9" ht="13.5" thickBot="1">
      <c r="A24" s="214" t="s">
        <v>21</v>
      </c>
      <c r="B24" s="17">
        <f>'ZSO Kowary'!B20+'ZST i L Piechowice'!B20+'ZPR-W Szkl.Por'!B20+'ZSS Miłków'!B20+'ZSO iMS Szklarska Por.'!B20+'DWDz Szkl.Por'!B20+'PPPP Kowary'!B20+'PPP Szkl.Por.'!B20+'Dom Dziecka Sz.Por.'!B20</f>
        <v>1.5</v>
      </c>
      <c r="C24" s="17">
        <f>'ZSO Kowary'!C20+'ZST i L Piechowice'!C20+'ZPR-W Szkl.Por'!C20+'ZSS Miłków'!C20+'ZSO iMS Szklarska Por.'!C20+'DWDz Szkl.Por'!C20+'PPPP Kowary'!C20+'PPP Szkl.Por.'!C20+'Dom Dziecka Sz.Por.'!C20</f>
        <v>28.05</v>
      </c>
      <c r="D24" s="17">
        <f>'ZSO Kowary'!D20+'ZST i L Piechowice'!D20+'ZPR-W Szkl.Por'!D20+'ZSS Miłków'!D20+'ZSO iMS Szklarska Por.'!D20+'DWDz Szkl.Por'!D20+'PPPP Kowary'!D20+'PPP Szkl.Por.'!D20+'Dom Dziecka Sz.Por.'!D20</f>
        <v>75.11</v>
      </c>
      <c r="E24" s="17">
        <f>'ZSO Kowary'!E20+'ZST i L Piechowice'!E20+'ZPR-W Szkl.Por'!E20+'ZSS Miłków'!E20+'ZSO iMS Szklarska Por.'!E20+'DWDz Szkl.Por'!E20+'PPPP Kowary'!E20+'PPP Szkl.Por.'!E20+'Dom Dziecka Sz.Por.'!E20</f>
        <v>59.83</v>
      </c>
      <c r="F24" s="20">
        <f t="shared" si="0"/>
        <v>4</v>
      </c>
      <c r="I24" s="206"/>
    </row>
    <row r="25" spans="1:9" ht="13.5" thickBot="1">
      <c r="A25" s="214" t="s">
        <v>22</v>
      </c>
      <c r="B25" s="17">
        <f>'ZSO Kowary'!B21+'ZST i L Piechowice'!B21+'ZPR-W Szkl.Por'!B21+'ZSS Miłków'!B21+'ZSO iMS Szklarska Por.'!B21+'DWDz Szkl.Por'!B21+'PPPP Kowary'!B21+'PPP Szkl.Por.'!B21+'Dom Dziecka Sz.Por.'!B21</f>
        <v>6.09</v>
      </c>
      <c r="C25" s="17">
        <f>'ZSO Kowary'!C21+'ZST i L Piechowice'!C21+'ZPR-W Szkl.Por'!C21+'ZSS Miłków'!C21+'ZSO iMS Szklarska Por.'!C21+'DWDz Szkl.Por'!C21+'PPPP Kowary'!C21+'PPP Szkl.Por.'!C21+'Dom Dziecka Sz.Por.'!C21</f>
        <v>27.36</v>
      </c>
      <c r="D25" s="17">
        <f>'ZSO Kowary'!D21+'ZST i L Piechowice'!D21+'ZPR-W Szkl.Por'!D21+'ZSS Miłków'!D21+'ZSO iMS Szklarska Por.'!D21+'DWDz Szkl.Por'!D21+'PPPP Kowary'!D21+'PPP Szkl.Por.'!D21+'Dom Dziecka Sz.Por.'!D21</f>
        <v>76.61</v>
      </c>
      <c r="E25" s="17">
        <f>'ZSO Kowary'!E21+'ZST i L Piechowice'!E21+'ZPR-W Szkl.Por'!E21+'ZSS Miłków'!E21+'ZSO iMS Szklarska Por.'!E21+'DWDz Szkl.Por'!E21+'PPPP Kowary'!E21+'PPP Szkl.Por.'!E21+'Dom Dziecka Sz.Por.'!E21</f>
        <v>59.569999999999993</v>
      </c>
      <c r="F25" s="20">
        <f t="shared" si="0"/>
        <v>4</v>
      </c>
      <c r="I25" s="206"/>
    </row>
    <row r="26" spans="1:9" ht="13.5" thickBot="1">
      <c r="A26" s="214" t="s">
        <v>23</v>
      </c>
      <c r="B26" s="17">
        <f>'ZSO Kowary'!B22+'ZST i L Piechowice'!B22+'ZPR-W Szkl.Por'!B22+'ZSS Miłków'!B22+'ZSO iMS Szklarska Por.'!B22+'DWDz Szkl.Por'!B22+'PPPP Kowary'!B22+'PPP Szkl.Por.'!B22+'Dom Dziecka Sz.Por.'!B22</f>
        <v>6.67</v>
      </c>
      <c r="C26" s="17">
        <f>'ZSO Kowary'!C22+'ZST i L Piechowice'!C22+'ZPR-W Szkl.Por'!C22+'ZSS Miłków'!C22+'ZSO iMS Szklarska Por.'!C22+'DWDz Szkl.Por'!C22+'PPPP Kowary'!C22+'PPP Szkl.Por.'!C22+'Dom Dziecka Sz.Por.'!C22</f>
        <v>27.979999999999997</v>
      </c>
      <c r="D26" s="17">
        <f>'ZSO Kowary'!D22+'ZST i L Piechowice'!D22+'ZPR-W Szkl.Por'!D22+'ZSS Miłków'!D22+'ZSO iMS Szklarska Por.'!D22+'DWDz Szkl.Por'!D22+'PPPP Kowary'!D22+'PPP Szkl.Por.'!D22+'Dom Dziecka Sz.Por.'!D22</f>
        <v>75.47999999999999</v>
      </c>
      <c r="E26" s="17">
        <f>'ZSO Kowary'!E22+'ZST i L Piechowice'!E22+'ZPR-W Szkl.Por'!E22+'ZSS Miłków'!E22+'ZSO iMS Szklarska Por.'!E22+'DWDz Szkl.Por'!E22+'PPPP Kowary'!E22+'PPP Szkl.Por.'!E22+'Dom Dziecka Sz.Por.'!E22</f>
        <v>61.269999999999996</v>
      </c>
      <c r="F26" s="20">
        <f t="shared" si="0"/>
        <v>4</v>
      </c>
      <c r="I26" s="206"/>
    </row>
    <row r="27" spans="1:9" ht="13.5" thickBot="1">
      <c r="A27" s="214" t="s">
        <v>24</v>
      </c>
      <c r="B27" s="17">
        <f>'ZSO Kowary'!B23+'ZST i L Piechowice'!B23+'ZPR-W Szkl.Por'!B23+'ZSS Miłków'!B23+'ZSO iMS Szklarska Por.'!B23+'DWDz Szkl.Por'!B23+'PPPP Kowary'!B23+'PPP Szkl.Por.'!B23+'Dom Dziecka Sz.Por.'!B23</f>
        <v>9.9400000000000013</v>
      </c>
      <c r="C27" s="17">
        <f>'ZSO Kowary'!C23+'ZST i L Piechowice'!C23+'ZPR-W Szkl.Por'!C23+'ZSS Miłków'!C23+'ZSO iMS Szklarska Por.'!C23+'DWDz Szkl.Por'!C23+'PPPP Kowary'!C23+'PPP Szkl.Por.'!C23+'Dom Dziecka Sz.Por.'!C23</f>
        <v>29.01</v>
      </c>
      <c r="D27" s="17">
        <f>'ZSO Kowary'!D23+'ZST i L Piechowice'!D23+'ZPR-W Szkl.Por'!D23+'ZSS Miłków'!D23+'ZSO iMS Szklarska Por.'!D23+'DWDz Szkl.Por'!D23+'PPPP Kowary'!D23+'PPP Szkl.Por.'!D23+'Dom Dziecka Sz.Por.'!D23</f>
        <v>76.209999999999994</v>
      </c>
      <c r="E27" s="17">
        <f>'ZSO Kowary'!E23+'ZST i L Piechowice'!E23+'ZPR-W Szkl.Por'!E23+'ZSS Miłków'!E23+'ZSO iMS Szklarska Por.'!E23+'DWDz Szkl.Por'!E23+'PPPP Kowary'!E23+'PPP Szkl.Por.'!E23+'Dom Dziecka Sz.Por.'!E23</f>
        <v>62.209999999999994</v>
      </c>
      <c r="F27" s="20">
        <f t="shared" si="0"/>
        <v>4</v>
      </c>
      <c r="I27" s="206"/>
    </row>
    <row r="28" spans="1:9" ht="13.5" thickBot="1">
      <c r="A28" s="215" t="s">
        <v>25</v>
      </c>
      <c r="B28" s="17">
        <f>'ZSO Kowary'!B24+'ZST i L Piechowice'!B24+'ZPR-W Szkl.Por'!B24+'ZSS Miłków'!B24+'ZSO iMS Szklarska Por.'!B24+'DWDz Szkl.Por'!B24+'PPPP Kowary'!B24+'PPP Szkl.Por.'!B24+'Dom Dziecka Sz.Por.'!B24</f>
        <v>9.9400000000000013</v>
      </c>
      <c r="C28" s="17">
        <f>'ZSO Kowary'!C24+'ZST i L Piechowice'!C24+'ZPR-W Szkl.Por'!C24+'ZSS Miłków'!C24+'ZSO iMS Szklarska Por.'!C24+'DWDz Szkl.Por'!C24+'PPPP Kowary'!C24+'PPP Szkl.Por.'!C24+'Dom Dziecka Sz.Por.'!C24</f>
        <v>27.490000000000002</v>
      </c>
      <c r="D28" s="17">
        <f>'ZSO Kowary'!D24+'ZST i L Piechowice'!D24+'ZPR-W Szkl.Por'!D24+'ZSS Miłków'!D24+'ZSO iMS Szklarska Por.'!D24+'DWDz Szkl.Por'!D24+'PPPP Kowary'!D24+'PPP Szkl.Por.'!D24+'Dom Dziecka Sz.Por.'!D24</f>
        <v>73.760000000000005</v>
      </c>
      <c r="E28" s="17">
        <f>'ZSO Kowary'!E24+'ZST i L Piechowice'!E24+'ZPR-W Szkl.Por'!E24+'ZSS Miłków'!E24+'ZSO iMS Szklarska Por.'!E24+'DWDz Szkl.Por'!E24+'PPPP Kowary'!E24+'PPP Szkl.Por.'!E24+'Dom Dziecka Sz.Por.'!E24</f>
        <v>61.64</v>
      </c>
      <c r="F28" s="20">
        <f t="shared" si="0"/>
        <v>4</v>
      </c>
      <c r="I28" s="206"/>
    </row>
    <row r="29" spans="1:9" ht="13.5" thickBot="1">
      <c r="A29" s="213"/>
      <c r="B29" s="30"/>
      <c r="C29" s="30"/>
      <c r="D29" s="30"/>
      <c r="E29" s="30"/>
      <c r="F29" s="20"/>
      <c r="I29" s="206"/>
    </row>
    <row r="30" spans="1:9" s="35" customFormat="1">
      <c r="A30" s="16" t="s">
        <v>26</v>
      </c>
      <c r="B30" s="32">
        <f>(B17+B18+B19+B20+B21+B22+B23+B24)/8</f>
        <v>3.3587500000000001</v>
      </c>
      <c r="C30" s="32">
        <f>(C17+C18+C19+C20+C21+C22+C23+C24)/8</f>
        <v>30.162500000000001</v>
      </c>
      <c r="D30" s="32">
        <f>(D17+D18+D19+D20+D21+D22+D23+D24)/8</f>
        <v>74.571250000000006</v>
      </c>
      <c r="E30" s="32">
        <f>(E17+E18+E19+E20+E21+E22+E23+E24)/8</f>
        <v>59.808749999999996</v>
      </c>
      <c r="F30" s="20"/>
      <c r="I30" s="207"/>
    </row>
    <row r="31" spans="1:9" s="35" customFormat="1" ht="13.5" thickBot="1">
      <c r="A31" s="236" t="s">
        <v>27</v>
      </c>
      <c r="B31" s="78">
        <f>(B25+B26+B27+B28)/4</f>
        <v>8.16</v>
      </c>
      <c r="C31" s="78">
        <f>(C25+C26+C27+C28)/4</f>
        <v>27.96</v>
      </c>
      <c r="D31" s="78">
        <f>(D25+D26+D27+D28)/4</f>
        <v>75.514999999999986</v>
      </c>
      <c r="E31" s="78">
        <f>(E25+E26+E27+E28)/4</f>
        <v>61.172499999999999</v>
      </c>
      <c r="F31" s="20"/>
      <c r="I31" s="207"/>
    </row>
    <row r="32" spans="1:9" ht="13.5" thickBot="1">
      <c r="A32" s="232" t="s">
        <v>28</v>
      </c>
      <c r="B32" s="233">
        <f>(B17+B18+B19+B20+B21+B22+B23+B24+B25+B26+B27+B28)/12</f>
        <v>4.9591666666666674</v>
      </c>
      <c r="C32" s="233">
        <f>(C17+C18+C19+C20+C21+C22+C23+C24+C25+C26+C27+C28)/12</f>
        <v>29.428333333333338</v>
      </c>
      <c r="D32" s="233">
        <f>(D17+D18+D19+D20+D21+D22+D23+D24+D25+D26+D27+D28)/12</f>
        <v>74.885833333333338</v>
      </c>
      <c r="E32" s="233">
        <f>(E17+E18+E19+E20+E21+E22+E23+E24+E25+E26+E27+E28)/12</f>
        <v>60.263333333333328</v>
      </c>
      <c r="F32" s="234"/>
      <c r="G32" s="235"/>
      <c r="H32" s="235"/>
      <c r="I32" s="209">
        <f>B32+C32+D32+E32</f>
        <v>169.53666666666666</v>
      </c>
    </row>
    <row r="33" spans="1:9" ht="12.75" customHeight="1">
      <c r="A33" s="69"/>
      <c r="B33" s="70"/>
      <c r="C33" s="70"/>
      <c r="D33" s="70"/>
      <c r="E33" s="70"/>
      <c r="F33" s="20"/>
    </row>
    <row r="34" spans="1:9" ht="18" hidden="1" customHeight="1">
      <c r="A34" s="55" t="s">
        <v>91</v>
      </c>
      <c r="D34" t="s">
        <v>62</v>
      </c>
      <c r="E34" s="148">
        <f>B32+C32+D32+E32</f>
        <v>169.53666666666666</v>
      </c>
    </row>
    <row r="35" spans="1:9" ht="18" hidden="1" customHeight="1">
      <c r="A35" s="44"/>
      <c r="E35" s="55">
        <v>181.99</v>
      </c>
    </row>
    <row r="36" spans="1:9" ht="18" hidden="1" customHeight="1">
      <c r="A36" s="44"/>
      <c r="E36" s="55">
        <f>E35-E34</f>
        <v>12.453333333333347</v>
      </c>
    </row>
    <row r="37" spans="1:9" ht="18" hidden="1" customHeight="1">
      <c r="A37" s="44"/>
    </row>
    <row r="38" spans="1:9" ht="18" hidden="1" customHeight="1">
      <c r="A38" s="44"/>
      <c r="E38" s="55"/>
    </row>
    <row r="39" spans="1:9" ht="18" hidden="1" customHeight="1">
      <c r="A39" s="44"/>
      <c r="E39" s="55"/>
    </row>
    <row r="40" spans="1:9" ht="18" hidden="1" customHeight="1">
      <c r="A40" s="44"/>
      <c r="E40" s="55"/>
    </row>
    <row r="41" spans="1:9" ht="18" hidden="1" customHeight="1">
      <c r="A41" s="44"/>
      <c r="E41" s="55"/>
    </row>
    <row r="42" spans="1:9" ht="54.75" hidden="1" customHeight="1">
      <c r="A42" s="44"/>
      <c r="E42" s="55"/>
    </row>
    <row r="43" spans="1:9" ht="54.75" hidden="1" customHeight="1">
      <c r="A43" s="44"/>
      <c r="E43" s="55"/>
    </row>
    <row r="44" spans="1:9" ht="8.25" customHeight="1">
      <c r="A44" s="44"/>
      <c r="E44" s="55"/>
    </row>
    <row r="45" spans="1:9" ht="42" customHeight="1">
      <c r="A45" s="248" t="s">
        <v>110</v>
      </c>
      <c r="B45" s="248"/>
      <c r="C45" s="248"/>
      <c r="D45" s="248"/>
      <c r="E45" s="248"/>
    </row>
    <row r="46" spans="1:9" ht="9.75" customHeight="1">
      <c r="A46" s="248"/>
      <c r="B46" s="248"/>
      <c r="C46" s="248"/>
      <c r="D46" s="248"/>
      <c r="E46" s="248"/>
    </row>
    <row r="47" spans="1:9" ht="13.5" thickBot="1">
      <c r="A47" s="45"/>
      <c r="B47" s="45"/>
      <c r="C47" s="45"/>
      <c r="D47" s="45"/>
      <c r="E47" s="45"/>
    </row>
    <row r="48" spans="1:9" ht="12.95" customHeight="1" thickBot="1">
      <c r="A48" s="244" t="s">
        <v>30</v>
      </c>
      <c r="B48" s="245" t="s">
        <v>9</v>
      </c>
      <c r="C48" s="245"/>
      <c r="D48" s="245"/>
      <c r="E48" s="245"/>
      <c r="I48" s="205"/>
    </row>
    <row r="49" spans="1:14" ht="24.75" thickBot="1">
      <c r="A49" s="244"/>
      <c r="B49" s="13" t="s">
        <v>10</v>
      </c>
      <c r="C49" s="14" t="s">
        <v>11</v>
      </c>
      <c r="D49" s="14" t="s">
        <v>12</v>
      </c>
      <c r="E49" s="15" t="s">
        <v>13</v>
      </c>
      <c r="H49">
        <v>976070.25</v>
      </c>
      <c r="I49" s="206" t="s">
        <v>80</v>
      </c>
      <c r="K49" t="s">
        <v>99</v>
      </c>
    </row>
    <row r="50" spans="1:14" ht="26.25" customHeight="1">
      <c r="A50" s="218" t="s">
        <v>31</v>
      </c>
      <c r="B50" s="222">
        <f>B51+B52</f>
        <v>171361.7</v>
      </c>
      <c r="C50" s="223">
        <f>C51+C52</f>
        <v>1262286.52</v>
      </c>
      <c r="D50" s="224">
        <f>D51+D52</f>
        <v>3892181.3099999996</v>
      </c>
      <c r="E50" s="224">
        <f>E51+E52</f>
        <v>3670884.0599999996</v>
      </c>
      <c r="F50" s="225"/>
      <c r="G50" s="225"/>
      <c r="H50" s="225">
        <v>198159.65</v>
      </c>
      <c r="I50" s="237">
        <f>B50+C50+D50+E50</f>
        <v>8996713.5899999999</v>
      </c>
      <c r="J50" s="55">
        <f>'ZSO Kowary'!B51+'ZST i L Piechowice'!B51+'ZPR-W Szkl.Por'!B51+'ZSS Miłków'!B51+'DWDz Szkl.Por'!B35+'ZSO iMS Szklarska Por.'!B35+'PPPP Kowary'!B35+'PPP Szkl.Por.'!B35+'Dom Dziecka Sz.Por.'!B35</f>
        <v>171361.7</v>
      </c>
      <c r="K50" s="55">
        <f>'ZSO Kowary'!C51+'ZST i L Piechowice'!C51+'ZPR-W Szkl.Por'!C51+'ZSS Miłków'!C51+'DWDz Szkl.Por'!C35+'ZSO iMS Szklarska Por.'!C35+'PPPP Kowary'!C35+'PPP Szkl.Por.'!C35+'Dom Dziecka Sz.Por.'!C35</f>
        <v>1262286.5199999998</v>
      </c>
      <c r="L50" s="55">
        <f>'ZSO Kowary'!D51+'ZST i L Piechowice'!D51+'ZPR-W Szkl.Por'!D51+'ZSS Miłków'!D51+'DWDz Szkl.Por'!D35+'ZSO iMS Szklarska Por.'!D35+'PPPP Kowary'!D35+'PPP Szkl.Por.'!D35+'Dom Dziecka Sz.Por.'!D35</f>
        <v>3892181.3099999996</v>
      </c>
      <c r="M50" s="55">
        <f>'ZSO Kowary'!E51+'ZST i L Piechowice'!E51+'ZPR-W Szkl.Por'!E51+'ZSS Miłków'!E51+'DWDz Szkl.Por'!E35+'ZSO iMS Szklarska Por.'!E35+'PPPP Kowary'!E35+'PPP Szkl.Por.'!E35+'Dom Dziecka Sz.Por.'!E35</f>
        <v>3670884.06</v>
      </c>
      <c r="N50" s="55">
        <f>SUM(J50:M50)</f>
        <v>8996713.5899999999</v>
      </c>
    </row>
    <row r="51" spans="1:14" ht="15" customHeight="1">
      <c r="A51" s="219" t="s">
        <v>32</v>
      </c>
      <c r="B51" s="226">
        <f>'ZSO Kowary'!B52+'ZST i L Piechowice'!B52+'ZPR-W Szkl.Por'!B52+'ZSS Miłków'!B52+'ZSO iMS Szklarska Por.'!B36+'DWDz Szkl.Por'!B36+'PPPP Kowary'!B36+'PPP Szkl.Por.'!B36+'Dom Dziecka Sz.Por.'!B36</f>
        <v>126441.66</v>
      </c>
      <c r="C51" s="52">
        <f>'ZSO Kowary'!C52+'ZST i L Piechowice'!C52+'ZPR-W Szkl.Por'!C52+'ZSS Miłków'!C52+'ZSO iMS Szklarska Por.'!C36+'DWDz Szkl.Por'!C36+'PPPP Kowary'!C36+'PPP Szkl.Por.'!C36+'Dom Dziecka Sz.Por.'!C36</f>
        <v>778285.82000000007</v>
      </c>
      <c r="D51" s="52">
        <f>'ZSO Kowary'!D52+'ZST i L Piechowice'!D52+'ZPR-W Szkl.Por'!D52+'ZSS Miłków'!D52+'ZSO iMS Szklarska Por.'!D36+'DWDz Szkl.Por'!D36+'PPPP Kowary'!D36+'PPP Szkl.Por.'!D36+'Dom Dziecka Sz.Por.'!D36</f>
        <v>2298490.0299999998</v>
      </c>
      <c r="E51" s="52">
        <f>'ZSO Kowary'!E52+'ZST i L Piechowice'!E52+'ZPR-W Szkl.Por'!E52+'ZSS Miłków'!E52+'ZSO iMS Szklarska Por.'!E36+'DWDz Szkl.Por'!E36+'PPPP Kowary'!E36+'PPP Szkl.Por.'!E36+'Dom Dziecka Sz.Por.'!E36</f>
        <v>2196318.1899999995</v>
      </c>
      <c r="F51" s="227"/>
      <c r="G51" s="227"/>
      <c r="H51" s="227">
        <v>673815.31</v>
      </c>
      <c r="I51" s="238">
        <f t="shared" ref="I51:I75" si="1">B51+C51+D51+E51</f>
        <v>5399535.6999999993</v>
      </c>
      <c r="J51" s="55">
        <f>'ZSO Kowary'!B52+'ZST i L Piechowice'!B52+'ZPR-W Szkl.Por'!B52+'ZSS Miłków'!B52+'DWDz Szkl.Por'!B36+'ZSO iMS Szklarska Por.'!B36+'PPPP Kowary'!B36+'PPP Szkl.Por.'!B36+'Dom Dziecka Sz.Por.'!B36</f>
        <v>126441.66</v>
      </c>
      <c r="K51" s="55">
        <f>'ZSO Kowary'!C52+'ZST i L Piechowice'!C52+'ZPR-W Szkl.Por'!C52+'ZSS Miłków'!C52+'DWDz Szkl.Por'!C36+'ZSO iMS Szklarska Por.'!C36+'PPPP Kowary'!C36+'PPP Szkl.Por.'!C36+'Dom Dziecka Sz.Por.'!C36</f>
        <v>778285.82000000007</v>
      </c>
      <c r="L51" s="55">
        <f>'ZSO Kowary'!D52+'ZST i L Piechowice'!D52+'ZPR-W Szkl.Por'!D52+'ZSS Miłków'!D52+'DWDz Szkl.Por'!D36+'ZSO iMS Szklarska Por.'!D36+'PPPP Kowary'!D36+'PPP Szkl.Por.'!D36+'Dom Dziecka Sz.Por.'!D36</f>
        <v>2298490.0299999998</v>
      </c>
      <c r="M51" s="55">
        <f>'ZSO Kowary'!E52+'ZST i L Piechowice'!E52+'ZPR-W Szkl.Por'!E52+'ZSS Miłków'!E52+'DWDz Szkl.Por'!E36+'ZSO iMS Szklarska Por.'!E36+'PPPP Kowary'!E36+'PPP Szkl.Por.'!E36+'Dom Dziecka Sz.Por.'!E36</f>
        <v>2196318.1899999995</v>
      </c>
    </row>
    <row r="52" spans="1:14" ht="47.25" customHeight="1" thickBot="1">
      <c r="A52" s="220" t="s">
        <v>108</v>
      </c>
      <c r="B52" s="228">
        <f>B54+B55+B56+B57+B58+B59+B60+B61+B62+B63+B64+B65+B66+B67+B68+B69+B70+B71+B72+B73+B74+B75</f>
        <v>44920.04</v>
      </c>
      <c r="C52" s="229">
        <f>C54+C55+C56+C57+C58+C59+C60+C61+C62+C63+C64+C65+C66+C67+C68+C69+C70+C71+C72+C73+C74+C75</f>
        <v>484000.69999999995</v>
      </c>
      <c r="D52" s="230">
        <f>D54+D55+D56+D57+D58+D59+D60+D61+D62+D63+D64+D65+D66+D67+D68+D69+D70+D71+D72+D73+D74+D75</f>
        <v>1593691.2799999998</v>
      </c>
      <c r="E52" s="230">
        <f>E54+E55+E56+E57+E58+E59+E60+E61+E62+E63+E64+E65+E66+E67+E68+E69+E70+E71+E72+E73+E74+E75</f>
        <v>1474565.87</v>
      </c>
      <c r="F52" s="231"/>
      <c r="G52" s="231"/>
      <c r="H52" s="231">
        <v>274663.73</v>
      </c>
      <c r="I52" s="239">
        <f t="shared" si="1"/>
        <v>3597177.8899999997</v>
      </c>
      <c r="J52" s="55">
        <f>'ZSO Kowary'!B53+'ZST i L Piechowice'!B53+'ZPR-W Szkl.Por'!B53+'ZSS Miłków'!B53+'DWDz Szkl.Por'!B37+'ZSO iMS Szklarska Por.'!B37+'PPPP Kowary'!B37+'PPP Szkl.Por.'!B37+'Dom Dziecka Sz.Por.'!B37</f>
        <v>44920.040000000008</v>
      </c>
      <c r="K52" s="55">
        <f>'ZSO Kowary'!C53+'ZST i L Piechowice'!C53+'ZPR-W Szkl.Por'!C53+'ZSS Miłków'!C53+'DWDz Szkl.Por'!C37+'ZSO iMS Szklarska Por.'!C37+'PPPP Kowary'!C37+'PPP Szkl.Por.'!C37+'Dom Dziecka Sz.Por.'!C37</f>
        <v>484000.69999999995</v>
      </c>
      <c r="L52" s="55">
        <f>'ZSO Kowary'!D53+'ZST i L Piechowice'!D53+'ZPR-W Szkl.Por'!D53+'ZSS Miłków'!D53+'DWDz Szkl.Por'!D37+'ZSO iMS Szklarska Por.'!D37+'PPPP Kowary'!D37+'PPP Szkl.Por.'!D37+'Dom Dziecka Sz.Por.'!D37</f>
        <v>1593691.2799999998</v>
      </c>
      <c r="M52" s="55">
        <f>'ZSO Kowary'!E53+'ZST i L Piechowice'!E53+'ZPR-W Szkl.Por'!E53+'ZSS Miłków'!E53+'DWDz Szkl.Por'!E37+'ZSO iMS Szklarska Por.'!E37+'PPPP Kowary'!E37+'PPP Szkl.Por.'!E37+'Dom Dziecka Sz.Por.'!E37</f>
        <v>1474565.8699999999</v>
      </c>
    </row>
    <row r="53" spans="1:14" hidden="1">
      <c r="A53" s="58" t="s">
        <v>34</v>
      </c>
      <c r="B53" s="59"/>
      <c r="C53" s="60"/>
      <c r="D53" s="60"/>
      <c r="E53" s="61"/>
      <c r="F53" s="55"/>
      <c r="G53" s="55"/>
      <c r="H53" s="55">
        <v>108430.89</v>
      </c>
      <c r="I53" s="221"/>
    </row>
    <row r="54" spans="1:14" hidden="1">
      <c r="A54" s="62" t="s">
        <v>35</v>
      </c>
      <c r="B54" s="63">
        <f>'ZSO Kowary'!B55+'ZST i L Piechowice'!B55+'ZPR-W Szkl.Por'!B55+'ZSS Miłków'!B55+'ZSO iMS Szklarska Por.'!B39+'DWDz Szkl.Por'!B39+'PPPP Kowary'!B39+'PPP Szkl.Por.'!B39+'Dom Dziecka Sz.Por.'!B39</f>
        <v>4403.2400000000007</v>
      </c>
      <c r="C54" s="160">
        <f>'ZSO Kowary'!C55+'ZST i L Piechowice'!C55+'ZPR-W Szkl.Por'!C55+'ZSS Miłków'!C55+'ZSO iMS Szklarska Por.'!C39+'DWDz Szkl.Por'!C39+'PPPP Kowary'!C39+'PPP Szkl.Por.'!C39+'Dom Dziecka Sz.Por.'!C39</f>
        <v>73628.12</v>
      </c>
      <c r="D54" s="63">
        <f>'ZSO Kowary'!D55+'ZST i L Piechowice'!D55+'ZPR-W Szkl.Por'!D55+'ZSS Miłków'!D55+'ZSO iMS Szklarska Por.'!D39+'DWDz Szkl.Por'!D39+'PPPP Kowary'!D39+'PPP Szkl.Por.'!D39+'Dom Dziecka Sz.Por.'!D39</f>
        <v>354020.04000000004</v>
      </c>
      <c r="E54" s="63">
        <f>'ZSO Kowary'!E55+'ZST i L Piechowice'!E55+'ZPR-W Szkl.Por'!E55+'ZSS Miłków'!E55+'ZSO iMS Szklarska Por.'!E39+'DWDz Szkl.Por'!E39+'PPPP Kowary'!E39+'PPP Szkl.Por.'!E39+'Dom Dziecka Sz.Por.'!E39</f>
        <v>404696.78</v>
      </c>
      <c r="F54" s="55"/>
      <c r="G54" s="55"/>
      <c r="H54" s="55">
        <v>109019.21</v>
      </c>
      <c r="I54" s="150">
        <f t="shared" si="1"/>
        <v>836748.18</v>
      </c>
    </row>
    <row r="55" spans="1:14" ht="25.5" hidden="1">
      <c r="A55" s="62" t="s">
        <v>36</v>
      </c>
      <c r="B55" s="63">
        <f>'ZSO Kowary'!B56+'ZST i L Piechowice'!B56+'ZPR-W Szkl.Por'!B56+'ZSS Miłków'!B56+'ZSO iMS Szklarska Por.'!B40+'DWDz Szkl.Por'!B40+'PPPP Kowary'!B40+'PPP Szkl.Por.'!B40+'Dom Dziecka Sz.Por.'!B40</f>
        <v>0</v>
      </c>
      <c r="C55" s="63">
        <f>'ZSO Kowary'!C56+'ZST i L Piechowice'!C56+'ZPR-W Szkl.Por'!C56+'ZSS Miłków'!C56+'ZSO iMS Szklarska Por.'!C41+'DWDz Szkl.Por'!C40+'PPPP Kowary'!C40+'PPP Szkl.Por.'!C40+'Dom Dziecka Sz.Por.'!C40</f>
        <v>0</v>
      </c>
      <c r="D55" s="63">
        <f>'ZSO Kowary'!D56+'ZST i L Piechowice'!D56+'ZPR-W Szkl.Por'!D56+'ZSS Miłków'!D56+'ZSO iMS Szklarska Por.'!D40+'DWDz Szkl.Por'!D40+'PPPP Kowary'!D40+'PPP Szkl.Por.'!D40+'Dom Dziecka Sz.Por.'!D40</f>
        <v>70229.260000000009</v>
      </c>
      <c r="E55" s="63">
        <f>'ZSO Kowary'!E56+'ZST i L Piechowice'!E56+'ZPR-W Szkl.Por'!E56+'ZSS Miłków'!E56+'ZSO iMS Szklarska Por.'!E40+'DWDz Szkl.Por'!E40+'PPPP Kowary'!E40+'PPP Szkl.Por.'!E40+'Dom Dziecka Sz.Por.'!E40</f>
        <v>110077.33</v>
      </c>
      <c r="F55" s="55"/>
      <c r="G55" s="55"/>
      <c r="H55" s="55">
        <v>205811.9</v>
      </c>
      <c r="I55" s="150">
        <f t="shared" si="1"/>
        <v>180306.59000000003</v>
      </c>
    </row>
    <row r="56" spans="1:14" hidden="1">
      <c r="A56" s="62" t="s">
        <v>37</v>
      </c>
      <c r="B56" s="63">
        <f>'ZSO Kowary'!B57+'ZST i L Piechowice'!B57+'ZPR-W Szkl.Por'!B57+'ZSS Miłków'!B57+'ZSO iMS Szklarska Por.'!B41+'DWDz Szkl.Por'!B41+'PPPP Kowary'!B41+'PPP Szkl.Por.'!B41+'Dom Dziecka Sz.Por.'!B41</f>
        <v>0</v>
      </c>
      <c r="C56" s="160">
        <f>'ZSO Kowary'!C57+'ZST i L Piechowice'!C57+'ZPR-W Szkl.Por'!C57+'ZSS Miłków'!C57+'ZSO iMS Szklarska Por.'!C41+'DWDz Szkl.Por'!C41+'PPPP Kowary'!C41+'PPP Szkl.Por.'!C41+'Dom Dziecka Sz.Por.'!C41</f>
        <v>0</v>
      </c>
      <c r="D56" s="63">
        <f>'ZSO Kowary'!D57+'ZST i L Piechowice'!D57+'ZPR-W Szkl.Por'!D57+'ZSS Miłków'!D57+'ZSO iMS Szklarska Por.'!D41+'DWDz Szkl.Por'!D41+'PPPP Kowary'!D41+'PPP Szkl.Por.'!D41+'Dom Dziecka Sz.Por.'!D41</f>
        <v>4043.41</v>
      </c>
      <c r="E56" s="63">
        <f>'ZSO Kowary'!E57+'ZST i L Piechowice'!E57+'ZPR-W Szkl.Por'!E57+'ZSS Miłków'!E57+'ZSO iMS Szklarska Por.'!E41+'DWDz Szkl.Por'!E41+'PPPP Kowary'!E41+'PPP Szkl.Por.'!E41+'Dom Dziecka Sz.Por.'!E41</f>
        <v>6991.0700000000006</v>
      </c>
      <c r="F56" s="55"/>
      <c r="G56" s="55"/>
      <c r="H56" s="55">
        <v>75200.44</v>
      </c>
      <c r="I56" s="150">
        <f t="shared" si="1"/>
        <v>11034.48</v>
      </c>
    </row>
    <row r="57" spans="1:14" hidden="1">
      <c r="A57" s="62" t="s">
        <v>38</v>
      </c>
      <c r="B57" s="63">
        <f>'ZSO Kowary'!B58+'ZST i L Piechowice'!B58+'ZPR-W Szkl.Por'!B58+'ZSS Miłków'!B58+'ZSO iMS Szklarska Por.'!B42+'DWDz Szkl.Por'!B42+'PPPP Kowary'!B42+'PPP Szkl.Por.'!B42+'Dom Dziecka Sz.Por.'!B42</f>
        <v>0</v>
      </c>
      <c r="C57" s="160">
        <f>'ZSO Kowary'!C58+'ZST i L Piechowice'!C58+'ZPR-W Szkl.Por'!C58+'ZSS Miłków'!C58+'ZSO iMS Szklarska Por.'!C42+'DWDz Szkl.Por'!C42+'PPPP Kowary'!C42+'PPP Szkl.Por.'!C42+'Dom Dziecka Sz.Por.'!C42</f>
        <v>8894.76</v>
      </c>
      <c r="D57" s="63">
        <f>'ZSO Kowary'!D58+'ZST i L Piechowice'!D58+'ZPR-W Szkl.Por'!D58+'ZSS Miłków'!D58+'ZSO iMS Szklarska Por.'!D42+'DWDz Szkl.Por'!D42+'PPPP Kowary'!D42+'PPP Szkl.Por.'!D42+'Dom Dziecka Sz.Por.'!D42</f>
        <v>31794.54</v>
      </c>
      <c r="E57" s="63">
        <f>'ZSO Kowary'!E58+'ZST i L Piechowice'!E58+'ZPR-W Szkl.Por'!E58+'ZSS Miłków'!E58+'ZSO iMS Szklarska Por.'!E42+'DWDz Szkl.Por'!E42+'PPPP Kowary'!E42+'PPP Szkl.Por.'!E42+'Dom Dziecka Sz.Por.'!E42</f>
        <v>18165.190000000002</v>
      </c>
      <c r="F57" s="55"/>
      <c r="G57" s="55"/>
      <c r="H57" s="147">
        <f>SUM(H49:H56)</f>
        <v>2621171.38</v>
      </c>
      <c r="I57" s="150">
        <f t="shared" si="1"/>
        <v>58854.490000000005</v>
      </c>
    </row>
    <row r="58" spans="1:14" ht="25.5" hidden="1">
      <c r="A58" s="62" t="s">
        <v>39</v>
      </c>
      <c r="B58" s="63">
        <f>'ZSO Kowary'!B59+'ZST i L Piechowice'!B59+'ZPR-W Szkl.Por'!B59+'ZSS Miłków'!B59+'ZSO iMS Szklarska Por.'!B43+'DWDz Szkl.Por'!B43+'PPPP Kowary'!B43+'PPP Szkl.Por.'!B43+'Dom Dziecka Sz.Por.'!B43</f>
        <v>0</v>
      </c>
      <c r="C58" s="63">
        <f>'ZSO Kowary'!C59+'ZST i L Piechowice'!C59+'ZPR-W Szkl.Por'!C59+'ZSS Miłków'!C59+'ZSO iMS Szklarska Por.'!C44+'DWDz Szkl.Por'!C43+'PPPP Kowary'!C43+'PPP Szkl.Por.'!C43+'Dom Dziecka Sz.Por.'!C43</f>
        <v>0</v>
      </c>
      <c r="D58" s="63">
        <f>'ZSO Kowary'!D59+'ZST i L Piechowice'!D59+'ZPR-W Szkl.Por'!D59+'ZSS Miłków'!D59+'ZSO iMS Szklarska Por.'!D43+'DWDz Szkl.Por'!D43+'PPPP Kowary'!D43+'PPP Szkl.Por.'!D43+'Dom Dziecka Sz.Por.'!D43</f>
        <v>962.05</v>
      </c>
      <c r="E58" s="184">
        <f>'ZSO Kowary'!E59+'ZST i L Piechowice'!E59+'ZPR-W Szkl.Por'!E59+'ZSS Miłków'!E59+'ZSO iMS Szklarska Por.'!E43+'DWDz Szkl.Por'!E43+'PPPP Kowary'!E43+'PPP Szkl.Por.'!E43+'Dom Dziecka Sz.Por.'!E43</f>
        <v>967.49</v>
      </c>
      <c r="F58" s="55"/>
      <c r="G58" s="55"/>
      <c r="H58" s="55"/>
      <c r="I58" s="150">
        <f t="shared" si="1"/>
        <v>1929.54</v>
      </c>
    </row>
    <row r="59" spans="1:14" hidden="1">
      <c r="A59" s="62" t="s">
        <v>40</v>
      </c>
      <c r="B59" s="63">
        <f>'ZSO Kowary'!B60+'ZST i L Piechowice'!B60+'ZPR-W Szkl.Por'!B60+'ZSS Miłków'!B60+'ZSO iMS Szklarska Por.'!B44+'DWDz Szkl.Por'!B44+'PPPP Kowary'!B44+'PPP Szkl.Por.'!B44+'Dom Dziecka Sz.Por.'!B44</f>
        <v>0</v>
      </c>
      <c r="C59" s="63">
        <f>'ZSO Kowary'!C60+'ZST i L Piechowice'!C60+'ZPR-W Szkl.Por'!C60+'ZSS Miłków'!C60+'ZSO iMS Szklarska Por.'!C45+'DWDz Szkl.Por'!C44+'PPPP Kowary'!C44+'PPP Szkl.Por.'!C44+'Dom Dziecka Sz.Por.'!C44</f>
        <v>0</v>
      </c>
      <c r="D59" s="63">
        <f>'ZSO Kowary'!D60+'ZST i L Piechowice'!D60+'ZPR-W Szkl.Por'!D60+'ZSS Miłków'!D60+'ZSO iMS Szklarska Por.'!D44+'DWDz Szkl.Por'!D44+'PPPP Kowary'!D44+'PPP Szkl.Por.'!D44+'Dom Dziecka Sz.Por.'!D44</f>
        <v>0</v>
      </c>
      <c r="E59" s="63">
        <f>'ZSO Kowary'!E60+'ZST i L Piechowice'!E60+'ZPR-W Szkl.Por'!E60+'ZSS Miłków'!E60+'ZSO iMS Szklarska Por.'!E44+'DWDz Szkl.Por'!E44+'PPPP Kowary'!E44+'PPP Szkl.Por.'!E44+'Dom Dziecka Sz.Por.'!E44</f>
        <v>0</v>
      </c>
      <c r="F59" s="55"/>
      <c r="G59" s="55"/>
      <c r="H59" s="55"/>
      <c r="I59" s="150">
        <f t="shared" si="1"/>
        <v>0</v>
      </c>
    </row>
    <row r="60" spans="1:14" hidden="1">
      <c r="A60" s="62" t="s">
        <v>41</v>
      </c>
      <c r="B60" s="63">
        <f>'ZSO Kowary'!B61+'ZST i L Piechowice'!B61+'ZPR-W Szkl.Por'!B61+'ZSS Miłków'!B61+'ZSO iMS Szklarska Por.'!B45+'DWDz Szkl.Por'!B45+'PPPP Kowary'!B45+'PPP Szkl.Por.'!B45+'Dom Dziecka Sz.Por.'!B45</f>
        <v>8676.52</v>
      </c>
      <c r="C60" s="63">
        <f>'ZSO Kowary'!C61+'ZST i L Piechowice'!C61+'ZPR-W Szkl.Por'!C61+'ZSS Miłków'!C61+'ZSO iMS Szklarska Por.'!C46+'DWDz Szkl.Por'!C45+'PPPP Kowary'!C45+'PPP Szkl.Por.'!C45+'Dom Dziecka Sz.Por.'!C45</f>
        <v>74707.48000000001</v>
      </c>
      <c r="D60" s="63">
        <f>'ZSO Kowary'!D61+'ZST i L Piechowice'!D61+'ZPR-W Szkl.Por'!D61+'ZSS Miłków'!D61+'ZSO iMS Szklarska Por.'!D45+'DWDz Szkl.Por'!D45+'PPPP Kowary'!D45+'PPP Szkl.Por.'!D45+'Dom Dziecka Sz.Por.'!D45</f>
        <v>113831.67999999999</v>
      </c>
      <c r="E60" s="63">
        <f>'ZSO Kowary'!E61+'ZST i L Piechowice'!E61+'ZPR-W Szkl.Por'!E61+'ZSS Miłków'!E61+'ZSO iMS Szklarska Por.'!E45+'DWDz Szkl.Por'!E45+'PPPP Kowary'!E45+'PPP Szkl.Por.'!E45+'Dom Dziecka Sz.Por.'!E45</f>
        <v>38254.65</v>
      </c>
      <c r="F60" s="55"/>
      <c r="G60" s="55"/>
      <c r="H60" s="55"/>
      <c r="I60" s="150">
        <f t="shared" si="1"/>
        <v>235470.33</v>
      </c>
    </row>
    <row r="61" spans="1:14" hidden="1">
      <c r="A61" s="62" t="s">
        <v>42</v>
      </c>
      <c r="B61" s="63">
        <f>'ZSO Kowary'!B62+'ZST i L Piechowice'!B62+'ZPR-W Szkl.Por'!B62+'ZSS Miłków'!B62+'ZSO iMS Szklarska Por.'!B46+'DWDz Szkl.Por'!B46+'PPPP Kowary'!B46+'PPP Szkl.Por.'!B46+'Dom Dziecka Sz.Por.'!B46</f>
        <v>0</v>
      </c>
      <c r="C61" s="63">
        <f>'ZSO Kowary'!C62+'ZST i L Piechowice'!C62+'ZPR-W Szkl.Por'!C62+'ZSS Miłków'!C62+'ZSO iMS Szklarska Por.'!C46+'DWDz Szkl.Por'!C46+'PPPP Kowary'!C46+'PPP Szkl.Por.'!C46+'Dom Dziecka Sz.Por.'!C46</f>
        <v>1170</v>
      </c>
      <c r="D61" s="63">
        <f>'ZSO Kowary'!D62+'ZST i L Piechowice'!D62+'ZPR-W Szkl.Por'!D62+'ZSS Miłków'!D62+'ZSO iMS Szklarska Por.'!D46+'DWDz Szkl.Por'!D46+'PPPP Kowary'!D46+'PPP Szkl.Por.'!D46+'Dom Dziecka Sz.Por.'!D46</f>
        <v>15600</v>
      </c>
      <c r="E61" s="63">
        <f>'ZSO Kowary'!E62+'ZST i L Piechowice'!E62+'ZPR-W Szkl.Por'!E62+'ZSS Miłków'!E62+'ZSO iMS Szklarska Por.'!E46+'DWDz Szkl.Por'!E46+'PPPP Kowary'!E46+'PPP Szkl.Por.'!E46+'Dom Dziecka Sz.Por.'!E46</f>
        <v>2604</v>
      </c>
      <c r="F61" s="55"/>
      <c r="G61" s="55"/>
      <c r="H61" s="55"/>
      <c r="I61" s="150">
        <f t="shared" si="1"/>
        <v>19374</v>
      </c>
    </row>
    <row r="62" spans="1:14" ht="25.5" hidden="1">
      <c r="A62" s="62" t="s">
        <v>43</v>
      </c>
      <c r="B62" s="63">
        <f>'ZSO Kowary'!B63+'ZST i L Piechowice'!B63+'ZPR-W Szkl.Por'!B63+'ZSS Miłków'!B63+'ZSO iMS Szklarska Por.'!B47+'DWDz Szkl.Por'!B47+'PPPP Kowary'!B47+'PPP Szkl.Por.'!B47+'Dom Dziecka Sz.Por.'!B47</f>
        <v>536.6</v>
      </c>
      <c r="C62" s="63">
        <f>'ZSO Kowary'!C63+'ZST i L Piechowice'!C63+'ZPR-W Szkl.Por'!C63+'ZSS Miłków'!C63+'ZSO iMS Szklarska Por.'!C47+'DWDz Szkl.Por'!C47+'PPPP Kowary'!C47+'PPP Szkl.Por.'!C47+'Dom Dziecka Sz.Por.'!C47</f>
        <v>8388.66</v>
      </c>
      <c r="D62" s="63">
        <f>'ZSO Kowary'!D63+'ZST i L Piechowice'!D63+'ZPR-W Szkl.Por'!D63+'ZSS Miłków'!D63+'ZSO iMS Szklarska Por.'!D47+'DWDz Szkl.Por'!D47+'PPPP Kowary'!D47+'PPP Szkl.Por.'!D47+'Dom Dziecka Sz.Por.'!D47</f>
        <v>23596.43</v>
      </c>
      <c r="E62" s="63">
        <f>'ZSO Kowary'!E63+'ZST i L Piechowice'!E63+'ZPR-W Szkl.Por'!E63+'ZSS Miłków'!E63+'ZSO iMS Szklarska Por.'!E47+'DWDz Szkl.Por'!E47+'PPPP Kowary'!E47+'PPP Szkl.Por.'!E47+'Dom Dziecka Sz.Por.'!E47</f>
        <v>5181.32</v>
      </c>
      <c r="F62" s="55"/>
      <c r="G62" s="55"/>
      <c r="H62" s="55"/>
      <c r="I62" s="150">
        <f t="shared" si="1"/>
        <v>37703.01</v>
      </c>
    </row>
    <row r="63" spans="1:14" hidden="1">
      <c r="A63" s="62" t="s">
        <v>44</v>
      </c>
      <c r="B63" s="63">
        <f>'ZSO Kowary'!B64+'ZST i L Piechowice'!B64+'ZPR-W Szkl.Por'!B64+'ZSS Miłków'!B64+'ZSO iMS Szklarska Por.'!B48+'DWDz Szkl.Por'!B48+'PPPP Kowary'!B48+'PPP Szkl.Por.'!B48+'Dom Dziecka Sz.Por.'!B48</f>
        <v>356</v>
      </c>
      <c r="C63" s="63">
        <f>'ZSO Kowary'!C64+'ZST i L Piechowice'!C64+'ZPR-W Szkl.Por'!C64+'ZSS Miłków'!C64+'ZSO iMS Szklarska Por.'!C48+'DWDz Szkl.Por'!C48+'PPPP Kowary'!C48+'PPP Szkl.Por.'!C48+'Dom Dziecka Sz.Por.'!C48</f>
        <v>4188.3999999999996</v>
      </c>
      <c r="D63" s="63">
        <f>'ZSO Kowary'!D64+'ZST i L Piechowice'!D64+'ZPR-W Szkl.Por'!D64+'ZSS Miłków'!D64+'ZSO iMS Szklarska Por.'!D48+'DWDz Szkl.Por'!D48+'PPPP Kowary'!D48+'PPP Szkl.Por.'!D48+'Dom Dziecka Sz.Por.'!D48</f>
        <v>48112.24</v>
      </c>
      <c r="E63" s="63">
        <f>'ZSO Kowary'!E64+'ZST i L Piechowice'!E64+'ZPR-W Szkl.Por'!E64+'ZSS Miłków'!E64+'ZSO iMS Szklarska Por.'!E48+'DWDz Szkl.Por'!E48+'PPPP Kowary'!E48+'PPP Szkl.Por.'!E48+'Dom Dziecka Sz.Por.'!E48</f>
        <v>81634.990000000005</v>
      </c>
      <c r="F63" s="55"/>
      <c r="G63" s="55"/>
      <c r="H63" s="55"/>
      <c r="I63" s="150">
        <f t="shared" si="1"/>
        <v>134291.63</v>
      </c>
    </row>
    <row r="64" spans="1:14" hidden="1">
      <c r="A64" s="62" t="s">
        <v>45</v>
      </c>
      <c r="B64" s="63">
        <f>'ZSO Kowary'!B65+'ZST i L Piechowice'!B65+'ZPR-W Szkl.Por'!B65+'ZSS Miłków'!B65+'ZSO iMS Szklarska Por.'!B49+'DWDz Szkl.Por'!B49+'PPPP Kowary'!B49+'PPP Szkl.Por.'!B49+'Dom Dziecka Sz.Por.'!B49</f>
        <v>0</v>
      </c>
      <c r="C64" s="63">
        <f>'ZSO Kowary'!C65+'ZST i L Piechowice'!C65+'ZPR-W Szkl.Por'!C65+'ZSS Miłków'!C65+'ZSO iMS Szklarska Por.'!C49+'DWDz Szkl.Por'!C49+'PPPP Kowary'!C49+'PPP Szkl.Por.'!C49+'Dom Dziecka Sz.Por.'!C49</f>
        <v>268.31</v>
      </c>
      <c r="D64" s="63">
        <f>'ZSO Kowary'!D65+'ZST i L Piechowice'!D65+'ZPR-W Szkl.Por'!D65+'ZSS Miłków'!D65+'ZSO iMS Szklarska Por.'!D49+'DWDz Szkl.Por'!D49+'PPPP Kowary'!D49+'PPP Szkl.Por.'!D49+'Dom Dziecka Sz.Por.'!D49</f>
        <v>0</v>
      </c>
      <c r="E64" s="63">
        <f>'ZSO Kowary'!E65+'ZST i L Piechowice'!E65+'ZPR-W Szkl.Por'!E65+'ZSS Miłków'!E65+'ZSO iMS Szklarska Por.'!E49+'DWDz Szkl.Por'!E49+'PPPP Kowary'!E49+'PPP Szkl.Por.'!E49+'Dom Dziecka Sz.Por.'!E49</f>
        <v>0</v>
      </c>
      <c r="F64" s="55"/>
      <c r="G64" s="55"/>
      <c r="H64" s="55"/>
      <c r="I64" s="150">
        <f t="shared" si="1"/>
        <v>268.31</v>
      </c>
    </row>
    <row r="65" spans="1:9" ht="25.5" hidden="1">
      <c r="A65" s="62" t="s">
        <v>46</v>
      </c>
      <c r="B65" s="63">
        <f>'ZSO Kowary'!B66+'ZST i L Piechowice'!B66+'ZPR-W Szkl.Por'!B66+'ZSS Miłków'!B66+'ZSO iMS Szklarska Por.'!B50+'DWDz Szkl.Por'!B50+'PPPP Kowary'!B50+'PPP Szkl.Por.'!B50+'Dom Dziecka Sz.Por.'!B50</f>
        <v>0</v>
      </c>
      <c r="C65" s="63">
        <f>'ZSO Kowary'!C66+'ZST i L Piechowice'!C66+'ZPR-W Szkl.Por'!C66+'ZSS Miłków'!C66+'ZSO iMS Szklarska Por.'!C50+'DWDz Szkl.Por'!C50+'PPPP Kowary'!C50+'PPP Szkl.Por.'!C50+'Dom Dziecka Sz.Por.'!C50</f>
        <v>0</v>
      </c>
      <c r="D65" s="63">
        <f>'ZSO Kowary'!D66+'ZST i L Piechowice'!D66+'ZPR-W Szkl.Por'!D66+'ZSS Miłków'!D66+'ZSO iMS Szklarska Por.'!D50+'DWDz Szkl.Por'!D50+'PPPP Kowary'!D50+'PPP Szkl.Por.'!D50+'Dom Dziecka Sz.Por.'!D50</f>
        <v>0</v>
      </c>
      <c r="E65" s="63">
        <f>'ZSO Kowary'!E66+'ZST i L Piechowice'!E66+'ZPR-W Szkl.Por'!E66+'ZSS Miłków'!E66+'ZSO iMS Szklarska Por.'!E50+'DWDz Szkl.Por'!E50+'PPPP Kowary'!E50+'PPP Szkl.Por.'!E50+'Dom Dziecka Sz.Por.'!E50</f>
        <v>0</v>
      </c>
      <c r="F65" s="55"/>
      <c r="G65" s="55"/>
      <c r="H65" s="55"/>
      <c r="I65" s="150">
        <f t="shared" si="1"/>
        <v>0</v>
      </c>
    </row>
    <row r="66" spans="1:9" ht="25.5" hidden="1">
      <c r="A66" s="62" t="s">
        <v>47</v>
      </c>
      <c r="B66" s="63">
        <f>'ZSO Kowary'!B67+'ZST i L Piechowice'!B67+'ZPR-W Szkl.Por'!B67+'ZSS Miłków'!B67+'ZSO iMS Szklarska Por.'!B51+'DWDz Szkl.Por'!B51+'PPPP Kowary'!B51+'PPP Szkl.Por.'!B51+'Dom Dziecka Sz.Por.'!B51</f>
        <v>2265.06</v>
      </c>
      <c r="C66" s="63">
        <f>'ZSO Kowary'!C67+'ZST i L Piechowice'!C67+'ZPR-W Szkl.Por'!C67+'ZSS Miłków'!C67+'ZSO iMS Szklarska Por.'!C51+'DWDz Szkl.Por'!C51+'PPPP Kowary'!C51+'PPP Szkl.Por.'!C51+'Dom Dziecka Sz.Por.'!C51</f>
        <v>32818.86</v>
      </c>
      <c r="D66" s="63">
        <f>'ZSO Kowary'!D67+'ZST i L Piechowice'!D67+'ZPR-W Szkl.Por'!D67+'ZSS Miłków'!D67+'ZSO iMS Szklarska Por.'!D51+'DWDz Szkl.Por'!D51+'PPPP Kowary'!D51+'PPP Szkl.Por.'!D51+'Dom Dziecka Sz.Por.'!D51</f>
        <v>44743.939999999995</v>
      </c>
      <c r="E66" s="63">
        <f>'ZSO Kowary'!E67+'ZST i L Piechowice'!E67+'ZPR-W Szkl.Por'!E67+'ZSS Miłków'!E67+'ZSO iMS Szklarska Por.'!E51+'DWDz Szkl.Por'!E51+'PPPP Kowary'!E51+'PPP Szkl.Por.'!E51+'Dom Dziecka Sz.Por.'!E51</f>
        <v>43978.26</v>
      </c>
      <c r="F66" s="55"/>
      <c r="G66" s="55"/>
      <c r="H66" s="55"/>
      <c r="I66" s="150">
        <f t="shared" si="1"/>
        <v>123806.12</v>
      </c>
    </row>
    <row r="67" spans="1:9" hidden="1">
      <c r="A67" s="62" t="s">
        <v>48</v>
      </c>
      <c r="B67" s="63">
        <f>'ZSO Kowary'!B68+'ZST i L Piechowice'!B68+'ZPR-W Szkl.Por'!B68+'ZSS Miłków'!B68+'ZSO iMS Szklarska Por.'!B52+'DWDz Szkl.Por'!B52+'PPPP Kowary'!B52+'PPP Szkl.Por.'!B52+'Dom Dziecka Sz.Por.'!B52</f>
        <v>0</v>
      </c>
      <c r="C67" s="63">
        <f>'ZSO Kowary'!C68+'ZST i L Piechowice'!C68+'ZPR-W Szkl.Por'!C68+'ZSS Miłków'!C68+'ZSO iMS Szklarska Por.'!C52+'DWDz Szkl.Por'!C52+'PPPP Kowary'!C52+'PPP Szkl.Por.'!C52+'Dom Dziecka Sz.Por.'!C52</f>
        <v>0</v>
      </c>
      <c r="D67" s="63">
        <f>'ZSO Kowary'!D68+'ZST i L Piechowice'!D68+'ZPR-W Szkl.Por'!D68+'ZSS Miłków'!D68+'ZSO iMS Szklarska Por.'!D52+'DWDz Szkl.Por'!D52+'PPPP Kowary'!D52+'PPP Szkl.Por.'!D52+'Dom Dziecka Sz.Por.'!D52</f>
        <v>0</v>
      </c>
      <c r="E67" s="63">
        <f>'ZSO Kowary'!E68+'ZST i L Piechowice'!E68+'ZPR-W Szkl.Por'!E68+'ZSS Miłków'!E68+'ZSO iMS Szklarska Por.'!E52+'DWDz Szkl.Por'!E52+'PPPP Kowary'!E52+'PPP Szkl.Por.'!E52+'Dom Dziecka Sz.Por.'!E52</f>
        <v>0</v>
      </c>
      <c r="F67" s="55"/>
      <c r="G67" s="55"/>
      <c r="H67" s="55"/>
      <c r="I67" s="150">
        <f t="shared" si="1"/>
        <v>0</v>
      </c>
    </row>
    <row r="68" spans="1:9" hidden="1">
      <c r="A68" s="62" t="s">
        <v>49</v>
      </c>
      <c r="B68" s="63">
        <f>'ZSO Kowary'!B69+'ZST i L Piechowice'!B69+'ZPR-W Szkl.Por'!B69+'ZSS Miłków'!B69+'ZSO iMS Szklarska Por.'!B53+'DWDz Szkl.Por'!B53+'PPPP Kowary'!B53+'PPP Szkl.Por.'!B53+'Dom Dziecka Sz.Por.'!B53</f>
        <v>0</v>
      </c>
      <c r="C68" s="63">
        <f>'ZSO Kowary'!C69+'ZST i L Piechowice'!C69+'ZPR-W Szkl.Por'!C69+'ZSS Miłków'!C69+'ZSO iMS Szklarska Por.'!C53+'DWDz Szkl.Por'!C53+'PPPP Kowary'!C53+'PPP Szkl.Por.'!C53+'Dom Dziecka Sz.Por.'!C53</f>
        <v>4615.74</v>
      </c>
      <c r="D68" s="63">
        <f>'ZSO Kowary'!D69+'ZST i L Piechowice'!D69+'ZPR-W Szkl.Por'!D69+'ZSS Miłków'!D69+'ZSO iMS Szklarska Por.'!D53+'DWDz Szkl.Por'!D53+'PPPP Kowary'!D53+'PPP Szkl.Por.'!D53+'Dom Dziecka Sz.Por.'!D53</f>
        <v>39710.239999999998</v>
      </c>
      <c r="E68" s="63">
        <f>'ZSO Kowary'!E69+'ZST i L Piechowice'!E69+'ZPR-W Szkl.Por'!E69+'ZSS Miłków'!E69+'ZSO iMS Szklarska Por.'!E53+'DWDz Szkl.Por'!E53+'PPPP Kowary'!E53+'PPP Szkl.Por.'!E53+'Dom Dziecka Sz.Por.'!E53</f>
        <v>57679.25</v>
      </c>
      <c r="F68" s="55"/>
      <c r="G68" s="55"/>
      <c r="H68" s="55"/>
      <c r="I68" s="150">
        <f t="shared" si="1"/>
        <v>102005.23</v>
      </c>
    </row>
    <row r="69" spans="1:9" ht="25.5" hidden="1">
      <c r="A69" s="62" t="s">
        <v>50</v>
      </c>
      <c r="B69" s="63">
        <f>'ZSO Kowary'!B70+'ZST i L Piechowice'!B70+'ZPR-W Szkl.Por'!B70+'ZSS Miłków'!B70+'ZSO iMS Szklarska Por.'!B54+'DWDz Szkl.Por'!B54+'PPPP Kowary'!B54+'PPP Szkl.Por.'!B54+'Dom Dziecka Sz.Por.'!B54</f>
        <v>0</v>
      </c>
      <c r="C69" s="63">
        <f>'ZSO Kowary'!C70+'ZST i L Piechowice'!C70+'ZPR-W Szkl.Por'!C70+'ZSS Miłków'!C70+'ZSO iMS Szklarska Por.'!C54+'DWDz Szkl.Por'!C54+'PPPP Kowary'!C54+'PPP Szkl.Por.'!C54+'Dom Dziecka Sz.Por.'!C54</f>
        <v>6950</v>
      </c>
      <c r="D69" s="63">
        <f>'ZSO Kowary'!D70+'ZST i L Piechowice'!D70+'ZPR-W Szkl.Por'!D70+'ZSS Miłków'!D70+'ZSO iMS Szklarska Por.'!D54+'DWDz Szkl.Por'!D54+'PPPP Kowary'!D54+'PPP Szkl.Por.'!D54+'Dom Dziecka Sz.Por.'!D54</f>
        <v>33577</v>
      </c>
      <c r="E69" s="63">
        <f>'ZSO Kowary'!E70+'ZST i L Piechowice'!E70+'ZPR-W Szkl.Por'!E70+'ZSS Miłków'!E70+'ZSO iMS Szklarska Por.'!E54+'DWDz Szkl.Por'!E54+'PPPP Kowary'!E54+'PPP Szkl.Por.'!E54+'Dom Dziecka Sz.Por.'!E54</f>
        <v>37865</v>
      </c>
      <c r="F69" s="55"/>
      <c r="G69" s="55"/>
      <c r="H69" s="55"/>
      <c r="I69" s="150">
        <f t="shared" si="1"/>
        <v>78392</v>
      </c>
    </row>
    <row r="70" spans="1:9" hidden="1">
      <c r="A70" s="62" t="s">
        <v>51</v>
      </c>
      <c r="B70" s="63">
        <f>'ZSO Kowary'!B71+'ZST i L Piechowice'!B71+'ZPR-W Szkl.Por'!B71+'ZSS Miłków'!B71+'ZSO iMS Szklarska Por.'!B55+'DWDz Szkl.Por'!B55+'PPPP Kowary'!B55+'PPP Szkl.Por.'!B55+'Dom Dziecka Sz.Por.'!B55</f>
        <v>0</v>
      </c>
      <c r="C70" s="63">
        <f>'ZSO Kowary'!C71+'ZST i L Piechowice'!C71+'ZPR-W Szkl.Por'!C71+'ZSS Miłków'!C71+'ZSO iMS Szklarska Por.'!C55+'DWDz Szkl.Por'!C55+'PPPP Kowary'!C55+'PPP Szkl.Por.'!C55+'Dom Dziecka Sz.Por.'!C55</f>
        <v>0</v>
      </c>
      <c r="D70" s="63">
        <f>'ZSO Kowary'!D71+'ZST i L Piechowice'!D71+'ZPR-W Szkl.Por'!D71+'ZSS Miłków'!D71+'ZSO iMS Szklarska Por.'!D55+'DWDz Szkl.Por'!D55+'PPPP Kowary'!D55+'PPP Szkl.Por.'!D55+'Dom Dziecka Sz.Por.'!D55</f>
        <v>0</v>
      </c>
      <c r="E70" s="63">
        <f>'ZSO Kowary'!E71+'ZST i L Piechowice'!E71+'ZPR-W Szkl.Por'!E71+'ZSS Miłków'!E71+'ZSO iMS Szklarska Por.'!E55+'DWDz Szkl.Por'!E55+'PPPP Kowary'!E55+'PPP Szkl.Por.'!E55+'Dom Dziecka Sz.Por.'!E55</f>
        <v>0</v>
      </c>
      <c r="F70" s="55"/>
      <c r="G70" s="55"/>
      <c r="H70" s="55"/>
      <c r="I70" s="150">
        <f t="shared" si="1"/>
        <v>0</v>
      </c>
    </row>
    <row r="71" spans="1:9" ht="25.5" hidden="1">
      <c r="A71" s="62" t="s">
        <v>52</v>
      </c>
      <c r="B71" s="63">
        <f>'ZSO Kowary'!B72+'ZST i L Piechowice'!B72+'ZPR-W Szkl.Por'!B72+'ZSS Miłków'!B72+'ZSO iMS Szklarska Por.'!B56+'DWDz Szkl.Por'!B56+'PPPP Kowary'!B56+'PPP Szkl.Por.'!B56+'Dom Dziecka Sz.Por.'!B56</f>
        <v>0</v>
      </c>
      <c r="C71" s="63">
        <f>'ZSO Kowary'!C72+'ZST i L Piechowice'!C72+'ZPR-W Szkl.Por'!C72+'ZSS Miłków'!C72+'ZSO iMS Szklarska Por.'!C56+'DWDz Szkl.Por'!C56+'PPPP Kowary'!C56+'PPP Szkl.Por.'!C56+'Dom Dziecka Sz.Por.'!C56</f>
        <v>0</v>
      </c>
      <c r="D71" s="63">
        <f>'ZSO Kowary'!D72+'ZST i L Piechowice'!D72+'ZPR-W Szkl.Por'!D72+'ZSS Miłków'!D72+'ZSO iMS Szklarska Por.'!D56+'DWDz Szkl.Por'!D56+'PPPP Kowary'!D56+'PPP Szkl.Por.'!D56+'Dom Dziecka Sz.Por.'!D56</f>
        <v>11297.22</v>
      </c>
      <c r="E71" s="63">
        <f>'ZSO Kowary'!E72+'ZST i L Piechowice'!E72+'ZPR-W Szkl.Por'!E72+'ZSS Miłków'!E72+'ZSO iMS Szklarska Por.'!E56+'DWDz Szkl.Por'!E56+'PPPP Kowary'!E56+'PPP Szkl.Por.'!E56+'Dom Dziecka Sz.Por.'!E56</f>
        <v>33845.4</v>
      </c>
      <c r="F71" s="55"/>
      <c r="G71" s="55"/>
      <c r="H71" s="55"/>
      <c r="I71" s="150">
        <f t="shared" si="1"/>
        <v>45142.62</v>
      </c>
    </row>
    <row r="72" spans="1:9" ht="38.25" hidden="1">
      <c r="A72" s="62" t="s">
        <v>53</v>
      </c>
      <c r="B72" s="63">
        <f>'ZSO Kowary'!B73+'ZST i L Piechowice'!B73+'ZPR-W Szkl.Por'!B73+'ZSS Miłków'!B73+'ZSO iMS Szklarska Por.'!B57+'DWDz Szkl.Por'!B57+'PPPP Kowary'!B57+'PPP Szkl.Por.'!B57+'Dom Dziecka Sz.Por.'!B57</f>
        <v>0</v>
      </c>
      <c r="C72" s="63">
        <f>'ZSO Kowary'!C73+'ZST i L Piechowice'!C73+'ZPR-W Szkl.Por'!C73+'ZSS Miłków'!C73+'ZSO iMS Szklarska Por.'!C57+'DWDz Szkl.Por'!C57+'PPPP Kowary'!C57+'PPP Szkl.Por.'!C57+'Dom Dziecka Sz.Por.'!C57</f>
        <v>0</v>
      </c>
      <c r="D72" s="63">
        <f>'ZSO Kowary'!D73+'ZST i L Piechowice'!D73+'ZPR-W Szkl.Por'!D73+'ZSS Miłków'!D73+'ZSO iMS Szklarska Por.'!D57+'DWDz Szkl.Por'!D57+'PPPP Kowary'!D57+'PPP Szkl.Por.'!D57+'Dom Dziecka Sz.Por.'!D57</f>
        <v>31764</v>
      </c>
      <c r="E72" s="63">
        <f>'ZSO Kowary'!E73+'ZST i L Piechowice'!E73+'ZPR-W Szkl.Por'!E73+'ZSS Miłków'!E73+'ZSO iMS Szklarska Por.'!E57+'DWDz Szkl.Por'!E57+'PPPP Kowary'!E57+'PPP Szkl.Por.'!E57+'Dom Dziecka Sz.Por.'!E57</f>
        <v>18654</v>
      </c>
      <c r="F72" s="55"/>
      <c r="G72" s="55"/>
      <c r="H72" s="55"/>
      <c r="I72" s="150">
        <f t="shared" si="1"/>
        <v>50418</v>
      </c>
    </row>
    <row r="73" spans="1:9" ht="38.25" hidden="1">
      <c r="A73" s="62" t="s">
        <v>54</v>
      </c>
      <c r="B73" s="63">
        <f>'ZSO Kowary'!B74+'ZST i L Piechowice'!B74+'ZPR-W Szkl.Por'!B74+'ZSS Miłków'!B74+'ZSO iMS Szklarska Por.'!B58+'DWDz Szkl.Por'!B58+'PPPP Kowary'!B58+'PPP Szkl.Por.'!B58+'Dom Dziecka Sz.Por.'!B58</f>
        <v>0</v>
      </c>
      <c r="C73" s="63">
        <f>'ZSO Kowary'!C74+'ZST i L Piechowice'!C74+'ZPR-W Szkl.Por'!C74+'ZSS Miłków'!C74+'ZSO iMS Szklarska Por.'!C58+'DWDz Szkl.Por'!C58+'PPPP Kowary'!C58+'PPP Szkl.Por.'!C58+'Dom Dziecka Sz.Por.'!C58</f>
        <v>0</v>
      </c>
      <c r="D73" s="63">
        <f>'ZSO Kowary'!D74+'ZST i L Piechowice'!D74+'ZPR-W Szkl.Por'!D74+'ZSS Miłków'!D74+'ZSO iMS Szklarska Por.'!D58+'DWDz Szkl.Por'!D58+'PPPP Kowary'!D58+'PPP Szkl.Por.'!D58+'Dom Dziecka Sz.Por.'!D58</f>
        <v>1417.59</v>
      </c>
      <c r="E73" s="63">
        <f>'ZSO Kowary'!E74+'ZST i L Piechowice'!E74+'ZPR-W Szkl.Por'!E74+'ZSS Miłków'!E74+'ZSO iMS Szklarska Por.'!E58+'DWDz Szkl.Por'!E58+'PPPP Kowary'!E58+'PPP Szkl.Por.'!E58+'Dom Dziecka Sz.Por.'!E58</f>
        <v>718.58</v>
      </c>
      <c r="F73" s="55"/>
      <c r="G73" s="55"/>
      <c r="H73" s="55"/>
      <c r="I73" s="150">
        <f t="shared" si="1"/>
        <v>2136.17</v>
      </c>
    </row>
    <row r="74" spans="1:9" ht="37.5" hidden="1" customHeight="1">
      <c r="A74" s="62" t="s">
        <v>55</v>
      </c>
      <c r="B74" s="63">
        <f>'ZSO Kowary'!B75+'ZST i L Piechowice'!B75+'ZPR-W Szkl.Por'!B75+'ZSS Miłków'!B75+'ZSO iMS Szklarska Por.'!B59+'DWDz Szkl.Por'!B59+'PPPP Kowary'!B59+'PPP Szkl.Por.'!B59+'Dom Dziecka Sz.Por.'!B59</f>
        <v>22738.050000000003</v>
      </c>
      <c r="C74" s="63">
        <f>'ZSO Kowary'!C75+'ZST i L Piechowice'!C75+'ZPR-W Szkl.Por'!C75+'ZSS Miłków'!C75+'ZSO iMS Szklarska Por.'!C59+'DWDz Szkl.Por'!C59+'PPPP Kowary'!C59+'PPP Szkl.Por.'!C59+'Dom Dziecka Sz.Por.'!C59</f>
        <v>163887.24000000002</v>
      </c>
      <c r="D74" s="63">
        <f>'ZSO Kowary'!D75+'ZST i L Piechowice'!D75+'ZPR-W Szkl.Por'!D75+'ZSS Miłków'!D75+'ZSO iMS Szklarska Por.'!D59+'DWDz Szkl.Por'!D59+'PPPP Kowary'!D59+'PPP Szkl.Por.'!D59+'Dom Dziecka Sz.Por.'!D59</f>
        <v>492197.6</v>
      </c>
      <c r="E74" s="63">
        <f>'ZSO Kowary'!E75+'ZST i L Piechowice'!E75+'ZPR-W Szkl.Por'!E75+'ZSS Miłków'!E75+'ZSO iMS Szklarska Por.'!E59+'DWDz Szkl.Por'!E59+'PPPP Kowary'!E59+'PPP Szkl.Por.'!E59+'Dom Dziecka Sz.Por.'!E59</f>
        <v>337338.14</v>
      </c>
      <c r="F74" s="55"/>
      <c r="G74" s="55"/>
      <c r="H74" s="55"/>
      <c r="I74" s="150">
        <f t="shared" si="1"/>
        <v>1016161.03</v>
      </c>
    </row>
    <row r="75" spans="1:9" ht="15.75" hidden="1" customHeight="1" thickBot="1">
      <c r="A75" s="64" t="s">
        <v>56</v>
      </c>
      <c r="B75" s="63">
        <f>'ZSO Kowary'!B76+'ZST i L Piechowice'!B76+'ZPR-W Szkl.Por'!B76+'ZSS Miłków'!B76+'ZSO iMS Szklarska Por.'!B60+'DWDz Szkl.Por'!B60+'PPPP Kowary'!B60+'PPP Szkl.Por.'!B60+'Dom Dziecka Sz.Por.'!B60</f>
        <v>5944.5700000000006</v>
      </c>
      <c r="C75" s="63">
        <f>'ZSO Kowary'!C76+'ZST i L Piechowice'!C76+'ZPR-W Szkl.Por'!C76+'ZSS Miłków'!C76+'ZSO iMS Szklarska Por.'!C60+'DWDz Szkl.Por'!C60+'PPPP Kowary'!C60+'PPP Szkl.Por.'!C60+'Dom Dziecka Sz.Por.'!C60</f>
        <v>104483.13</v>
      </c>
      <c r="D75" s="63">
        <f>'ZSO Kowary'!D76+'ZST i L Piechowice'!D76+'ZPR-W Szkl.Por'!D76+'ZSS Miłków'!D76+'ZSO iMS Szklarska Por.'!D60+'DWDz Szkl.Por'!D60+'PPPP Kowary'!D60+'PPP Szkl.Por.'!D60+'Dom Dziecka Sz.Por.'!D60</f>
        <v>276794.04000000004</v>
      </c>
      <c r="E75" s="63">
        <f>'ZSO Kowary'!E76+'ZST i L Piechowice'!E76+'ZPR-W Szkl.Por'!E76+'ZSS Miłków'!E76+'ZSO iMS Szklarska Por.'!E60+'DWDz Szkl.Por'!E60+'PPPP Kowary'!E60+'PPP Szkl.Por.'!E60+'Dom Dziecka Sz.Por.'!E60</f>
        <v>275914.42</v>
      </c>
      <c r="F75" s="55"/>
      <c r="G75" s="55"/>
      <c r="H75" s="55"/>
      <c r="I75" s="150">
        <f t="shared" si="1"/>
        <v>663136.16</v>
      </c>
    </row>
    <row r="76" spans="1:9" ht="49.5" hidden="1" customHeight="1">
      <c r="A76" s="252" t="s">
        <v>90</v>
      </c>
      <c r="B76" s="252"/>
      <c r="D76" t="s">
        <v>63</v>
      </c>
      <c r="E76" s="55">
        <f>B50+C50+D50+E50</f>
        <v>8996713.5899999999</v>
      </c>
    </row>
    <row r="77" spans="1:9" hidden="1"/>
    <row r="78" spans="1:9" hidden="1">
      <c r="A78" s="71" t="s">
        <v>101</v>
      </c>
      <c r="D78" s="185" t="s">
        <v>64</v>
      </c>
    </row>
    <row r="79" spans="1:9" hidden="1">
      <c r="A79" s="68" t="s">
        <v>59</v>
      </c>
      <c r="D79" s="4" t="s">
        <v>60</v>
      </c>
    </row>
  </sheetData>
  <mergeCells count="12">
    <mergeCell ref="A7:E7"/>
    <mergeCell ref="A9:E9"/>
    <mergeCell ref="B10:E10"/>
    <mergeCell ref="A13:E13"/>
    <mergeCell ref="A14:A16"/>
    <mergeCell ref="B14:E14"/>
    <mergeCell ref="I14:I16"/>
    <mergeCell ref="B15:E15"/>
    <mergeCell ref="A45:E46"/>
    <mergeCell ref="A48:A49"/>
    <mergeCell ref="B48:E48"/>
    <mergeCell ref="A76:B76"/>
  </mergeCells>
  <dataValidations count="1">
    <dataValidation type="whole" operator="greaterThan" allowBlank="1" showErrorMessage="1" errorTitle="błąd danych" error="należy wpisać dane liczbowe" sqref="E12">
      <formula1>2008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9"/>
  <sheetViews>
    <sheetView topLeftCell="A7" workbookViewId="0">
      <selection activeCell="C17" sqref="C17"/>
    </sheetView>
  </sheetViews>
  <sheetFormatPr defaultRowHeight="12.75"/>
  <cols>
    <col min="1" max="1" width="30" customWidth="1"/>
    <col min="2" max="2" width="12.28515625" customWidth="1"/>
    <col min="3" max="3" width="12.140625" customWidth="1"/>
    <col min="4" max="4" width="12" customWidth="1"/>
    <col min="5" max="5" width="12.7109375" customWidth="1"/>
    <col min="6" max="6" width="0" hidden="1" customWidth="1"/>
    <col min="7" max="7" width="10.140625" hidden="1" customWidth="1"/>
    <col min="8" max="8" width="15.42578125" hidden="1" customWidth="1"/>
    <col min="9" max="9" width="12.42578125" customWidth="1"/>
    <col min="10" max="10" width="10.140625" bestFit="1" customWidth="1"/>
    <col min="11" max="11" width="12.140625" customWidth="1"/>
    <col min="12" max="12" width="12.28515625" customWidth="1"/>
    <col min="13" max="13" width="13.7109375" customWidth="1"/>
  </cols>
  <sheetData>
    <row r="1" spans="1:9" ht="18">
      <c r="A1" s="1"/>
      <c r="E1" s="2"/>
    </row>
    <row r="2" spans="1:9" ht="18">
      <c r="A2" s="3"/>
      <c r="D2" s="35" t="s">
        <v>102</v>
      </c>
      <c r="E2" s="2"/>
    </row>
    <row r="3" spans="1:9" ht="14.25" customHeight="1">
      <c r="A3" s="3"/>
      <c r="D3" s="204" t="s">
        <v>103</v>
      </c>
      <c r="E3" s="2"/>
    </row>
    <row r="4" spans="1:9" ht="13.5" customHeight="1">
      <c r="A4" s="3"/>
      <c r="D4" s="204" t="s">
        <v>104</v>
      </c>
      <c r="E4" s="2"/>
    </row>
    <row r="5" spans="1:9" ht="12" customHeight="1">
      <c r="A5" s="3"/>
      <c r="D5" s="204" t="s">
        <v>105</v>
      </c>
      <c r="E5" s="2"/>
    </row>
    <row r="6" spans="1:9" ht="12" customHeight="1">
      <c r="A6" s="3"/>
      <c r="D6" s="204"/>
      <c r="E6" s="2"/>
    </row>
    <row r="7" spans="1:9" ht="58.5" customHeight="1">
      <c r="A7" s="240" t="s">
        <v>106</v>
      </c>
      <c r="B7" s="240"/>
      <c r="C7" s="240"/>
      <c r="D7" s="240"/>
      <c r="E7" s="240"/>
    </row>
    <row r="8" spans="1:9" hidden="1">
      <c r="A8" s="4" t="s">
        <v>2</v>
      </c>
      <c r="B8" s="5"/>
      <c r="C8" s="5"/>
      <c r="D8" s="5"/>
      <c r="E8" s="6"/>
    </row>
    <row r="9" spans="1:9" ht="31.5" hidden="1" customHeight="1">
      <c r="A9" s="241" t="s">
        <v>61</v>
      </c>
      <c r="B9" s="241"/>
      <c r="C9" s="241"/>
      <c r="D9" s="241"/>
      <c r="E9" s="241"/>
    </row>
    <row r="10" spans="1:9" ht="20.25" hidden="1" customHeight="1">
      <c r="A10" s="7" t="s">
        <v>3</v>
      </c>
      <c r="B10" s="242"/>
      <c r="C10" s="242"/>
      <c r="D10" s="242"/>
      <c r="E10" s="242"/>
    </row>
    <row r="11" spans="1:9" ht="15">
      <c r="A11" s="8"/>
      <c r="B11" s="9"/>
      <c r="C11" s="9"/>
      <c r="D11" s="9"/>
      <c r="E11" s="9"/>
    </row>
    <row r="12" spans="1:9" ht="14.25" customHeight="1" thickBot="1">
      <c r="A12" s="10" t="s">
        <v>4</v>
      </c>
      <c r="B12" s="5"/>
      <c r="C12" s="5"/>
      <c r="D12" s="11" t="s">
        <v>5</v>
      </c>
      <c r="E12" s="12">
        <v>2014</v>
      </c>
    </row>
    <row r="13" spans="1:9" ht="81" hidden="1" customHeight="1" thickBot="1">
      <c r="A13" s="243" t="s">
        <v>6</v>
      </c>
      <c r="B13" s="243"/>
      <c r="C13" s="243"/>
      <c r="D13" s="243"/>
      <c r="E13" s="243"/>
    </row>
    <row r="14" spans="1:9" ht="13.5" thickBot="1">
      <c r="A14" s="246" t="s">
        <v>7</v>
      </c>
      <c r="B14" s="245" t="s">
        <v>8</v>
      </c>
      <c r="C14" s="245"/>
      <c r="D14" s="245"/>
      <c r="E14" s="245"/>
      <c r="I14" s="249" t="s">
        <v>107</v>
      </c>
    </row>
    <row r="15" spans="1:9" ht="13.5" thickBot="1">
      <c r="A15" s="246"/>
      <c r="B15" s="247" t="s">
        <v>9</v>
      </c>
      <c r="C15" s="247"/>
      <c r="D15" s="247"/>
      <c r="E15" s="247"/>
      <c r="I15" s="250"/>
    </row>
    <row r="16" spans="1:9" ht="33.75" customHeight="1" thickBot="1">
      <c r="A16" s="246"/>
      <c r="B16" s="13" t="s">
        <v>10</v>
      </c>
      <c r="C16" s="14" t="s">
        <v>11</v>
      </c>
      <c r="D16" s="14" t="s">
        <v>12</v>
      </c>
      <c r="E16" s="15" t="s">
        <v>13</v>
      </c>
      <c r="I16" s="251"/>
    </row>
    <row r="17" spans="1:9" ht="13.5" thickBot="1">
      <c r="A17" s="210" t="s">
        <v>14</v>
      </c>
      <c r="B17" s="17">
        <f>'ZSO Kowary'!B13+'ZST i L Piechowice'!B13+'ZPR-W Szkl.Por'!B13+'ZSS Miłków'!B13+'DWDz Szkl.Por'!B13+'ZSO iMS Szklarska Por.'!B13+'PPPP Kowary'!B13+'PPP Szkl.Por.'!B13+'Dom Dziecka Sz.Por.'!B13</f>
        <v>4</v>
      </c>
      <c r="C17" s="17">
        <f>'ZSO Kowary'!C13+'ZST i L Piechowice'!C13+'ZPR-W Szkl.Por'!C13+'ZSS Miłków'!C13+'ZSO iMS Szklarska Por.'!C13+'DWDz Szkl.Por'!C13+'PPPP Kowary'!C13+'PPP Szkl.Por.'!C13+'Dom Dziecka Sz.Por.'!C13</f>
        <v>32.379999999999995</v>
      </c>
      <c r="D17" s="17">
        <f>'ZSO Kowary'!D13+'ZST i L Piechowice'!D13+'ZPR-W Szkl.Por'!D13+'ZSS Miłków'!D13+'ZSO iMS Szklarska Por.'!D13+'DWDz Szkl.Por'!D13+'PPPP Kowary'!D13+'PPP Szkl.Por.'!D13+'Dom Dziecka Sz.Por.'!D13</f>
        <v>73.52000000000001</v>
      </c>
      <c r="E17" s="17">
        <f>'ZSO Kowary'!E13+'ZST i L Piechowice'!E13+'ZPR-W Szkl.Por'!E13+'ZSS Miłków'!E13+'ZSO iMS Szklarska Por.'!E13+'DWDz Szkl.Por'!E13+'PPPP Kowary'!E13+'PPP Szkl.Por.'!E13+'Dom Dziecka Sz.Por.'!E13</f>
        <v>59.920000000000009</v>
      </c>
      <c r="F17" s="20">
        <f t="shared" ref="F17:F28" si="0">COUNT(B17:E17)</f>
        <v>4</v>
      </c>
      <c r="I17" s="205"/>
    </row>
    <row r="18" spans="1:9" ht="13.5" thickBot="1">
      <c r="A18" s="211" t="s">
        <v>15</v>
      </c>
      <c r="B18" s="17">
        <f>'ZSO Kowary'!B14+'ZST i L Piechowice'!B14+'ZPR-W Szkl.Por'!B14+'ZSS Miłków'!B14+'ZSO iMS Szklarska Por.'!B14+'DWDz Szkl.Por'!B14+'PPPP Kowary'!B14+'PPP Szkl.Por.'!B14+'Dom Dziecka Sz.Por.'!B14</f>
        <v>4</v>
      </c>
      <c r="C18" s="17">
        <f>'ZSO Kowary'!C14+'ZST i L Piechowice'!C14+'ZPR-W Szkl.Por'!C14+'ZSS Miłków'!C14+'ZSO iMS Szklarska Por.'!C14+'DWDz Szkl.Por'!C14+'PPPP Kowary'!C14+'PPP Szkl.Por.'!C14+'Dom Dziecka Sz.Por.'!C14</f>
        <v>31.529999999999998</v>
      </c>
      <c r="D18" s="17">
        <f>'ZSO Kowary'!D14+'ZST i L Piechowice'!D14+'ZPR-W Szkl.Por'!D14+'ZSS Miłków'!D14+'ZSO iMS Szklarska Por.'!D14+'DWDz Szkl.Por'!D14+'PPPP Kowary'!D14+'PPP Szkl.Por.'!D14+'Dom Dziecka Sz.Por.'!D14</f>
        <v>74.180000000000007</v>
      </c>
      <c r="E18" s="17">
        <f>'ZSO Kowary'!E14+'ZST i L Piechowice'!E14+'ZPR-W Szkl.Por'!E14+'ZSS Miłków'!E14+'ZSO iMS Szklarska Por.'!E14+'DWDz Szkl.Por'!E14+'PPPP Kowary'!E14+'PPP Szkl.Por.'!E14+'Dom Dziecka Sz.Por.'!E14</f>
        <v>60.09</v>
      </c>
      <c r="F18" s="20">
        <f t="shared" si="0"/>
        <v>4</v>
      </c>
      <c r="I18" s="206"/>
    </row>
    <row r="19" spans="1:9" ht="13.5" thickBot="1">
      <c r="A19" s="211" t="s">
        <v>16</v>
      </c>
      <c r="B19" s="17">
        <f>'ZSO Kowary'!B15+'ZST i L Piechowice'!B15+'ZPR-W Szkl.Por'!B15+'ZSS Miłków'!B15+'ZSO iMS Szklarska Por.'!B15+'DWDz Szkl.Por'!B15+'PPPP Kowary'!B15+'PPP Szkl.Por.'!B15+'Dom Dziecka Sz.Por.'!B15</f>
        <v>4</v>
      </c>
      <c r="C19" s="17">
        <f>'ZSO Kowary'!C15+'ZST i L Piechowice'!C15+'ZPR-W Szkl.Por'!C15+'ZSS Miłków'!C15+'ZSO iMS Szklarska Por.'!C15+'DWDz Szkl.Por'!C15+'PPPP Kowary'!C15+'PPP Szkl.Por.'!C15+'Dom Dziecka Sz.Por.'!C15</f>
        <v>30.97</v>
      </c>
      <c r="D19" s="17">
        <f>'ZSO Kowary'!D15+'ZST i L Piechowice'!D15+'ZPR-W Szkl.Por'!D15+'ZSS Miłków'!D15+'ZSO iMS Szklarska Por.'!D15+'DWDz Szkl.Por'!D15+'PPPP Kowary'!D15+'PPP Szkl.Por.'!D15+'Dom Dziecka Sz.Por.'!D15</f>
        <v>74.06</v>
      </c>
      <c r="E19" s="17">
        <f>'ZSO Kowary'!E15+'ZST i L Piechowice'!E15+'ZPR-W Szkl.Por'!E15+'ZSS Miłków'!E15+'ZSO iMS Szklarska Por.'!E15+'DWDz Szkl.Por'!E15+'PPPP Kowary'!E15+'PPP Szkl.Por.'!E15+'Dom Dziecka Sz.Por.'!E15</f>
        <v>59.78</v>
      </c>
      <c r="F19" s="20">
        <f t="shared" si="0"/>
        <v>4</v>
      </c>
      <c r="I19" s="206"/>
    </row>
    <row r="20" spans="1:9" ht="13.5" thickBot="1">
      <c r="A20" s="211" t="s">
        <v>17</v>
      </c>
      <c r="B20" s="17">
        <f>'ZSO Kowary'!B16+'ZST i L Piechowice'!B16+'ZPR-W Szkl.Por'!B16+'ZSS Miłków'!B16+'ZSO iMS Szklarska Por.'!B16+'DWDz Szkl.Por'!B16+'PPPP Kowary'!B16+'PPP Szkl.Por.'!B16+'Dom Dziecka Sz.Por.'!B16</f>
        <v>4</v>
      </c>
      <c r="C20" s="17">
        <f>'ZSO Kowary'!C16+'ZST i L Piechowice'!C16+'ZPR-W Szkl.Por'!C16+'ZSS Miłków'!C16+'ZSO iMS Szklarska Por.'!C16+'DWDz Szkl.Por'!C16+'PPPP Kowary'!C16+'PPP Szkl.Por.'!C16+'Dom Dziecka Sz.Por.'!C16</f>
        <v>29.959999999999997</v>
      </c>
      <c r="D20" s="17">
        <f>'ZSO Kowary'!D16+'ZST i L Piechowice'!D16+'ZPR-W Szkl.Por'!D16+'ZSS Miłków'!D16+'ZSO iMS Szklarska Por.'!D16+'DWDz Szkl.Por'!D16+'PPPP Kowary'!D16+'PPP Szkl.Por.'!D16+'Dom Dziecka Sz.Por.'!D16</f>
        <v>75.710000000000008</v>
      </c>
      <c r="E20" s="17">
        <f>'ZSO Kowary'!E16+'ZST i L Piechowice'!E16+'ZPR-W Szkl.Por'!E16+'ZSS Miłków'!E16+'ZSO iMS Szklarska Por.'!E16+'DWDz Szkl.Por'!E16+'PPPP Kowary'!E16+'PPP Szkl.Por.'!E16+'Dom Dziecka Sz.Por.'!E16</f>
        <v>60.08</v>
      </c>
      <c r="F20" s="20">
        <f t="shared" si="0"/>
        <v>4</v>
      </c>
      <c r="I20" s="206"/>
    </row>
    <row r="21" spans="1:9" ht="13.5" thickBot="1">
      <c r="A21" s="211" t="s">
        <v>18</v>
      </c>
      <c r="B21" s="17">
        <f>'ZSO Kowary'!B17+'ZST i L Piechowice'!B17+'ZPR-W Szkl.Por'!B17+'ZSS Miłków'!B17+'ZSO iMS Szklarska Por.'!B17+'DWDz Szkl.Por'!B17+'PPPP Kowary'!B17+'PPP Szkl.Por.'!B17+'Dom Dziecka Sz.Por.'!B17</f>
        <v>3.93</v>
      </c>
      <c r="C21" s="17">
        <f>'ZSO Kowary'!C17+'ZST i L Piechowice'!C17+'ZPR-W Szkl.Por'!C17+'ZSS Miłków'!C17+'ZSO iMS Szklarska Por.'!C17+'DWDz Szkl.Por'!C17+'PPPP Kowary'!C17+'PPP Szkl.Por.'!C17+'Dom Dziecka Sz.Por.'!C17</f>
        <v>29.27</v>
      </c>
      <c r="D21" s="17">
        <f>'ZSO Kowary'!D17+'ZST i L Piechowice'!D17+'ZPR-W Szkl.Por'!D17+'ZSS Miłków'!D17+'ZSO iMS Szklarska Por.'!D17+'DWDz Szkl.Por'!D17+'PPPP Kowary'!D17+'PPP Szkl.Por.'!D17+'Dom Dziecka Sz.Por.'!D17</f>
        <v>75.61</v>
      </c>
      <c r="E21" s="17">
        <f>'ZSO Kowary'!E17+'ZST i L Piechowice'!E17+'ZPR-W Szkl.Por'!E17+'ZSS Miłków'!E17+'ZSO iMS Szklarska Por.'!E17+'DWDz Szkl.Por'!E17+'PPPP Kowary'!E17+'PPP Szkl.Por.'!E17+'Dom Dziecka Sz.Por.'!E17</f>
        <v>58.99</v>
      </c>
      <c r="F21" s="20">
        <f t="shared" si="0"/>
        <v>4</v>
      </c>
      <c r="I21" s="206"/>
    </row>
    <row r="22" spans="1:9" ht="13.5" thickBot="1">
      <c r="A22" s="211" t="s">
        <v>19</v>
      </c>
      <c r="B22" s="17">
        <f>'ZSO Kowary'!B18+'ZST i L Piechowice'!B18+'ZPR-W Szkl.Por'!B18+'ZSS Miłków'!B18+'ZSO iMS Szklarska Por.'!B18+'DWDz Szkl.Por'!B18+'PPPP Kowary'!B18+'PPP Szkl.Por.'!B18+'Dom Dziecka Sz.Por.'!B18</f>
        <v>3.0700000000000003</v>
      </c>
      <c r="C22" s="17">
        <f>'ZSO Kowary'!C18+'ZST i L Piechowice'!C18+'ZPR-W Szkl.Por'!C18+'ZSS Miłków'!C18+'ZSO iMS Szklarska Por.'!C18+'DWDz Szkl.Por'!C18+'PPPP Kowary'!C18+'PPP Szkl.Por.'!C18+'Dom Dziecka Sz.Por.'!C18</f>
        <v>29.56</v>
      </c>
      <c r="D22" s="17">
        <f>'ZSO Kowary'!D18+'ZST i L Piechowice'!D18+'ZPR-W Szkl.Por'!D18+'ZSS Miłków'!D18+'ZSO iMS Szklarska Por.'!D18+'DWDz Szkl.Por'!D18+'PPPP Kowary'!D18+'PPP Szkl.Por.'!D18+'Dom Dziecka Sz.Por.'!D18</f>
        <v>75.489999999999995</v>
      </c>
      <c r="E22" s="17">
        <f>'ZSO Kowary'!E18+'ZST i L Piechowice'!E18+'ZPR-W Szkl.Por'!E18+'ZSS Miłków'!E18+'ZSO iMS Szklarska Por.'!E18+'DWDz Szkl.Por'!E18+'PPPP Kowary'!E18+'PPP Szkl.Por.'!E18+'Dom Dziecka Sz.Por.'!E18</f>
        <v>59</v>
      </c>
      <c r="F22" s="20">
        <f t="shared" si="0"/>
        <v>4</v>
      </c>
      <c r="I22" s="206"/>
    </row>
    <row r="23" spans="1:9" ht="13.5" thickBot="1">
      <c r="A23" s="211" t="s">
        <v>20</v>
      </c>
      <c r="B23" s="17">
        <f>'ZSO Kowary'!B19+'ZST i L Piechowice'!B19+'ZPR-W Szkl.Por'!B19+'ZSS Miłków'!B19+'ZSO iMS Szklarska Por.'!B19+'DWDz Szkl.Por'!B19+'PPPP Kowary'!B19+'PPP Szkl.Por.'!B19+'Dom Dziecka Sz.Por.'!B19</f>
        <v>2.37</v>
      </c>
      <c r="C23" s="17">
        <f>'ZSO Kowary'!C19+'ZST i L Piechowice'!C19+'ZPR-W Szkl.Por'!C19+'ZSS Miłków'!C19+'ZSO iMS Szklarska Por.'!C19+'DWDz Szkl.Por'!C19+'PPPP Kowary'!C19+'PPP Szkl.Por.'!C19+'Dom Dziecka Sz.Por.'!C19</f>
        <v>29.58</v>
      </c>
      <c r="D23" s="17">
        <f>'ZSO Kowary'!D19+'ZST i L Piechowice'!D19+'ZPR-W Szkl.Por'!D19+'ZSS Miłków'!D19+'ZSO iMS Szklarska Por.'!D19+'DWDz Szkl.Por'!D19+'PPPP Kowary'!D19+'PPP Szkl.Por.'!D19+'Dom Dziecka Sz.Por.'!D19</f>
        <v>72.89</v>
      </c>
      <c r="E23" s="17">
        <f>'ZSO Kowary'!E19+'ZST i L Piechowice'!E19+'ZPR-W Szkl.Por'!E19+'ZSS Miłków'!E19+'ZSO iMS Szklarska Por.'!E19+'DWDz Szkl.Por'!E19+'PPPP Kowary'!E19+'PPP Szkl.Por.'!E19+'Dom Dziecka Sz.Por.'!E19</f>
        <v>60.78</v>
      </c>
      <c r="F23" s="20">
        <f t="shared" si="0"/>
        <v>4</v>
      </c>
      <c r="I23" s="206"/>
    </row>
    <row r="24" spans="1:9" ht="13.5" thickBot="1">
      <c r="A24" s="211" t="s">
        <v>21</v>
      </c>
      <c r="B24" s="17">
        <f>'ZSO Kowary'!B20+'ZST i L Piechowice'!B20+'ZPR-W Szkl.Por'!B20+'ZSS Miłków'!B20+'ZSO iMS Szklarska Por.'!B20+'DWDz Szkl.Por'!B20+'PPPP Kowary'!B20+'PPP Szkl.Por.'!B20+'Dom Dziecka Sz.Por.'!B20</f>
        <v>1.5</v>
      </c>
      <c r="C24" s="17">
        <f>'ZSO Kowary'!C20+'ZST i L Piechowice'!C20+'ZPR-W Szkl.Por'!C20+'ZSS Miłków'!C20+'ZSO iMS Szklarska Por.'!C20+'DWDz Szkl.Por'!C20+'PPPP Kowary'!C20+'PPP Szkl.Por.'!C20+'Dom Dziecka Sz.Por.'!C20</f>
        <v>28.05</v>
      </c>
      <c r="D24" s="17">
        <f>'ZSO Kowary'!D20+'ZST i L Piechowice'!D20+'ZPR-W Szkl.Por'!D20+'ZSS Miłków'!D20+'ZSO iMS Szklarska Por.'!D20+'DWDz Szkl.Por'!D20+'PPPP Kowary'!D20+'PPP Szkl.Por.'!D20+'Dom Dziecka Sz.Por.'!D20</f>
        <v>75.11</v>
      </c>
      <c r="E24" s="17">
        <f>'ZSO Kowary'!E20+'ZST i L Piechowice'!E20+'ZPR-W Szkl.Por'!E20+'ZSS Miłków'!E20+'ZSO iMS Szklarska Por.'!E20+'DWDz Szkl.Por'!E20+'PPPP Kowary'!E20+'PPP Szkl.Por.'!E20+'Dom Dziecka Sz.Por.'!E20</f>
        <v>59.83</v>
      </c>
      <c r="F24" s="20">
        <f t="shared" si="0"/>
        <v>4</v>
      </c>
      <c r="I24" s="206"/>
    </row>
    <row r="25" spans="1:9" ht="13.5" thickBot="1">
      <c r="A25" s="211" t="s">
        <v>22</v>
      </c>
      <c r="B25" s="17">
        <f>'ZSO Kowary'!B21+'ZST i L Piechowice'!B21+'ZPR-W Szkl.Por'!B21+'ZSS Miłków'!B21+'ZSO iMS Szklarska Por.'!B21+'DWDz Szkl.Por'!B21+'PPPP Kowary'!B21+'PPP Szkl.Por.'!B21+'Dom Dziecka Sz.Por.'!B21</f>
        <v>6.09</v>
      </c>
      <c r="C25" s="17">
        <f>'ZSO Kowary'!C21+'ZST i L Piechowice'!C21+'ZPR-W Szkl.Por'!C21+'ZSS Miłków'!C21+'ZSO iMS Szklarska Por.'!C21+'DWDz Szkl.Por'!C21+'PPPP Kowary'!C21+'PPP Szkl.Por.'!C21+'Dom Dziecka Sz.Por.'!C21</f>
        <v>27.36</v>
      </c>
      <c r="D25" s="17">
        <f>'ZSO Kowary'!D21+'ZST i L Piechowice'!D21+'ZPR-W Szkl.Por'!D21+'ZSS Miłków'!D21+'ZSO iMS Szklarska Por.'!D21+'DWDz Szkl.Por'!D21+'PPPP Kowary'!D21+'PPP Szkl.Por.'!D21+'Dom Dziecka Sz.Por.'!D21</f>
        <v>76.61</v>
      </c>
      <c r="E25" s="17">
        <f>'ZSO Kowary'!E21+'ZST i L Piechowice'!E21+'ZPR-W Szkl.Por'!E21+'ZSS Miłków'!E21+'ZSO iMS Szklarska Por.'!E21+'DWDz Szkl.Por'!E21+'PPPP Kowary'!E21+'PPP Szkl.Por.'!E21+'Dom Dziecka Sz.Por.'!E21</f>
        <v>59.569999999999993</v>
      </c>
      <c r="F25" s="20">
        <f t="shared" si="0"/>
        <v>4</v>
      </c>
      <c r="I25" s="206"/>
    </row>
    <row r="26" spans="1:9" ht="13.5" thickBot="1">
      <c r="A26" s="211" t="s">
        <v>23</v>
      </c>
      <c r="B26" s="17">
        <f>'ZSO Kowary'!B22+'ZST i L Piechowice'!B22+'ZPR-W Szkl.Por'!B22+'ZSS Miłków'!B22+'ZSO iMS Szklarska Por.'!B22+'DWDz Szkl.Por'!B22+'PPPP Kowary'!B22+'PPP Szkl.Por.'!B22+'Dom Dziecka Sz.Por.'!B22</f>
        <v>6.67</v>
      </c>
      <c r="C26" s="17">
        <f>'ZSO Kowary'!C22+'ZST i L Piechowice'!C22+'ZPR-W Szkl.Por'!C22+'ZSS Miłków'!C22+'ZSO iMS Szklarska Por.'!C22+'DWDz Szkl.Por'!C22+'PPPP Kowary'!C22+'PPP Szkl.Por.'!C22+'Dom Dziecka Sz.Por.'!C22</f>
        <v>27.979999999999997</v>
      </c>
      <c r="D26" s="17">
        <f>'ZSO Kowary'!D22+'ZST i L Piechowice'!D22+'ZPR-W Szkl.Por'!D22+'ZSS Miłków'!D22+'ZSO iMS Szklarska Por.'!D22+'DWDz Szkl.Por'!D22+'PPPP Kowary'!D22+'PPP Szkl.Por.'!D22+'Dom Dziecka Sz.Por.'!D22</f>
        <v>75.47999999999999</v>
      </c>
      <c r="E26" s="17">
        <f>'ZSO Kowary'!E22+'ZST i L Piechowice'!E22+'ZPR-W Szkl.Por'!E22+'ZSS Miłków'!E22+'ZSO iMS Szklarska Por.'!E22+'DWDz Szkl.Por'!E22+'PPPP Kowary'!E22+'PPP Szkl.Por.'!E22+'Dom Dziecka Sz.Por.'!E22</f>
        <v>61.269999999999996</v>
      </c>
      <c r="F26" s="20">
        <f t="shared" si="0"/>
        <v>4</v>
      </c>
      <c r="I26" s="206"/>
    </row>
    <row r="27" spans="1:9" ht="13.5" thickBot="1">
      <c r="A27" s="211" t="s">
        <v>24</v>
      </c>
      <c r="B27" s="17">
        <f>'ZSO Kowary'!B23+'ZST i L Piechowice'!B23+'ZPR-W Szkl.Por'!B23+'ZSS Miłków'!B23+'ZSO iMS Szklarska Por.'!B23+'DWDz Szkl.Por'!B23+'PPPP Kowary'!B23+'PPP Szkl.Por.'!B23+'Dom Dziecka Sz.Por.'!B23</f>
        <v>9.9400000000000013</v>
      </c>
      <c r="C27" s="17">
        <f>'ZSO Kowary'!C23+'ZST i L Piechowice'!C23+'ZPR-W Szkl.Por'!C23+'ZSS Miłków'!C23+'ZSO iMS Szklarska Por.'!C23+'DWDz Szkl.Por'!C23+'PPPP Kowary'!C23+'PPP Szkl.Por.'!C23+'Dom Dziecka Sz.Por.'!C23</f>
        <v>29.01</v>
      </c>
      <c r="D27" s="17">
        <f>'ZSO Kowary'!D23+'ZST i L Piechowice'!D23+'ZPR-W Szkl.Por'!D23+'ZSS Miłków'!D23+'ZSO iMS Szklarska Por.'!D23+'DWDz Szkl.Por'!D23+'PPPP Kowary'!D23+'PPP Szkl.Por.'!D23+'Dom Dziecka Sz.Por.'!D23</f>
        <v>76.209999999999994</v>
      </c>
      <c r="E27" s="17">
        <f>'ZSO Kowary'!E23+'ZST i L Piechowice'!E23+'ZPR-W Szkl.Por'!E23+'ZSS Miłków'!E23+'ZSO iMS Szklarska Por.'!E23+'DWDz Szkl.Por'!E23+'PPPP Kowary'!E23+'PPP Szkl.Por.'!E23+'Dom Dziecka Sz.Por.'!E23</f>
        <v>62.209999999999994</v>
      </c>
      <c r="F27" s="20">
        <f t="shared" si="0"/>
        <v>4</v>
      </c>
      <c r="I27" s="206"/>
    </row>
    <row r="28" spans="1:9" ht="13.5" thickBot="1">
      <c r="A28" s="212" t="s">
        <v>25</v>
      </c>
      <c r="B28" s="17">
        <f>'ZSO Kowary'!B24+'ZST i L Piechowice'!B24+'ZPR-W Szkl.Por'!B24+'ZSS Miłków'!B24+'ZSO iMS Szklarska Por.'!B24+'DWDz Szkl.Por'!B24+'PPPP Kowary'!B24+'PPP Szkl.Por.'!B24+'Dom Dziecka Sz.Por.'!B24</f>
        <v>9.9400000000000013</v>
      </c>
      <c r="C28" s="17">
        <f>'ZSO Kowary'!C24+'ZST i L Piechowice'!C24+'ZPR-W Szkl.Por'!C24+'ZSS Miłków'!C24+'ZSO iMS Szklarska Por.'!C24+'DWDz Szkl.Por'!C24+'PPPP Kowary'!C24+'PPP Szkl.Por.'!C24+'Dom Dziecka Sz.Por.'!C24</f>
        <v>27.490000000000002</v>
      </c>
      <c r="D28" s="17">
        <f>'ZSO Kowary'!D24+'ZST i L Piechowice'!D24+'ZPR-W Szkl.Por'!D24+'ZSS Miłków'!D24+'ZSO iMS Szklarska Por.'!D24+'DWDz Szkl.Por'!D24+'PPPP Kowary'!D24+'PPP Szkl.Por.'!D24+'Dom Dziecka Sz.Por.'!D24</f>
        <v>73.760000000000005</v>
      </c>
      <c r="E28" s="17">
        <f>'ZSO Kowary'!E24+'ZST i L Piechowice'!E24+'ZPR-W Szkl.Por'!E24+'ZSS Miłków'!E24+'ZSO iMS Szklarska Por.'!E24+'DWDz Szkl.Por'!E24+'PPPP Kowary'!E24+'PPP Szkl.Por.'!E24+'Dom Dziecka Sz.Por.'!E24</f>
        <v>61.64</v>
      </c>
      <c r="F28" s="20">
        <f t="shared" si="0"/>
        <v>4</v>
      </c>
      <c r="I28" s="206"/>
    </row>
    <row r="29" spans="1:9" ht="13.5" thickBot="1">
      <c r="A29" s="29"/>
      <c r="B29" s="30"/>
      <c r="C29" s="30"/>
      <c r="D29" s="30"/>
      <c r="E29" s="30"/>
      <c r="F29" s="20"/>
      <c r="I29" s="206"/>
    </row>
    <row r="30" spans="1:9" s="35" customFormat="1">
      <c r="A30" s="31" t="s">
        <v>26</v>
      </c>
      <c r="B30" s="32">
        <f>(B17+B18+B19+B20+B21+B22+B23+B24)/8</f>
        <v>3.3587500000000001</v>
      </c>
      <c r="C30" s="32">
        <f>(C17+C18+C19+C20+C21+C22+C23+C24)/8</f>
        <v>30.162500000000001</v>
      </c>
      <c r="D30" s="32">
        <f>(D17+D18+D19+D20+D21+D22+D23+D24)/8</f>
        <v>74.571250000000006</v>
      </c>
      <c r="E30" s="32">
        <f>(E17+E18+E19+E20+E21+E22+E23+E24)/8</f>
        <v>59.808749999999996</v>
      </c>
      <c r="F30" s="20"/>
      <c r="I30" s="207"/>
    </row>
    <row r="31" spans="1:9" s="35" customFormat="1" ht="13.5" thickBot="1">
      <c r="A31" s="36" t="s">
        <v>27</v>
      </c>
      <c r="B31" s="37">
        <f>(B25+B26+B27+B28)/4</f>
        <v>8.16</v>
      </c>
      <c r="C31" s="37">
        <f>(C25+C26+C27+C28)/4</f>
        <v>27.96</v>
      </c>
      <c r="D31" s="37">
        <f>(D25+D26+D27+D28)/4</f>
        <v>75.514999999999986</v>
      </c>
      <c r="E31" s="37">
        <f>(E25+E26+E27+E28)/4</f>
        <v>61.172499999999999</v>
      </c>
      <c r="F31" s="20"/>
      <c r="I31" s="208"/>
    </row>
    <row r="32" spans="1:9" ht="13.5" thickBot="1">
      <c r="A32" s="40" t="s">
        <v>28</v>
      </c>
      <c r="B32" s="41">
        <f>(B17+B18+B19+B20+B21+B22+B23+B24+B25+B26+B27+B28)/12</f>
        <v>4.9591666666666674</v>
      </c>
      <c r="C32" s="41">
        <f>(C17+C18+C19+C20+C21+C22+C23+C24+C25+C26+C27+C28)/12</f>
        <v>29.428333333333338</v>
      </c>
      <c r="D32" s="41">
        <f>(D17+D18+D19+D20+D21+D22+D23+D24+D25+D26+D27+D28)/12</f>
        <v>74.885833333333338</v>
      </c>
      <c r="E32" s="41">
        <f>(E17+E18+E19+E20+E21+E22+E23+E24+E25+E26+E27+E28)/12</f>
        <v>60.263333333333328</v>
      </c>
      <c r="F32" s="20"/>
      <c r="I32" s="209">
        <f>B32+C32+D32+E32</f>
        <v>169.53666666666666</v>
      </c>
    </row>
    <row r="33" spans="1:9" ht="12.75" customHeight="1">
      <c r="A33" s="69"/>
      <c r="B33" s="70"/>
      <c r="C33" s="70"/>
      <c r="D33" s="70"/>
      <c r="E33" s="70"/>
      <c r="F33" s="20"/>
    </row>
    <row r="34" spans="1:9" ht="18" customHeight="1">
      <c r="A34" s="55" t="s">
        <v>91</v>
      </c>
      <c r="D34" t="s">
        <v>62</v>
      </c>
      <c r="E34" s="148">
        <f>B32+C32+D32+E32</f>
        <v>169.53666666666666</v>
      </c>
    </row>
    <row r="35" spans="1:9" ht="18" customHeight="1">
      <c r="A35" s="44"/>
      <c r="E35" s="55">
        <v>181.99</v>
      </c>
    </row>
    <row r="36" spans="1:9" ht="18" customHeight="1">
      <c r="A36" s="44"/>
      <c r="E36" s="55">
        <f>E35-E34</f>
        <v>12.453333333333347</v>
      </c>
    </row>
    <row r="37" spans="1:9" ht="18" customHeight="1">
      <c r="A37" s="44"/>
    </row>
    <row r="38" spans="1:9" ht="18" customHeight="1">
      <c r="A38" s="44"/>
      <c r="E38" s="55"/>
    </row>
    <row r="39" spans="1:9" ht="18" customHeight="1">
      <c r="A39" s="44"/>
      <c r="E39" s="55"/>
    </row>
    <row r="40" spans="1:9" ht="18" customHeight="1">
      <c r="A40" s="44"/>
      <c r="E40" s="55"/>
    </row>
    <row r="41" spans="1:9" ht="18" customHeight="1">
      <c r="A41" s="44"/>
      <c r="E41" s="55"/>
    </row>
    <row r="42" spans="1:9" ht="54.75" customHeight="1">
      <c r="A42" s="44"/>
      <c r="E42" s="55"/>
    </row>
    <row r="43" spans="1:9" ht="54.75" customHeight="1">
      <c r="A43" s="44"/>
      <c r="E43" s="55"/>
    </row>
    <row r="44" spans="1:9" ht="8.25" customHeight="1">
      <c r="A44" s="44"/>
      <c r="E44" s="55"/>
    </row>
    <row r="45" spans="1:9" ht="42" customHeight="1">
      <c r="A45" s="248" t="s">
        <v>29</v>
      </c>
      <c r="B45" s="248"/>
      <c r="C45" s="248"/>
      <c r="D45" s="248"/>
      <c r="E45" s="248"/>
    </row>
    <row r="46" spans="1:9" ht="9.75" customHeight="1">
      <c r="A46" s="248"/>
      <c r="B46" s="248"/>
      <c r="C46" s="248"/>
      <c r="D46" s="248"/>
      <c r="E46" s="248"/>
    </row>
    <row r="47" spans="1:9" ht="13.5" thickBot="1">
      <c r="A47" s="45"/>
      <c r="B47" s="45"/>
      <c r="C47" s="45"/>
      <c r="D47" s="45"/>
      <c r="E47" s="45"/>
    </row>
    <row r="48" spans="1:9" ht="12.95" customHeight="1" thickBot="1">
      <c r="A48" s="244" t="s">
        <v>30</v>
      </c>
      <c r="B48" s="245" t="s">
        <v>9</v>
      </c>
      <c r="C48" s="245"/>
      <c r="D48" s="245"/>
      <c r="E48" s="245"/>
      <c r="I48" s="149"/>
    </row>
    <row r="49" spans="1:13" ht="24.75" thickBot="1">
      <c r="A49" s="244"/>
      <c r="B49" s="46" t="s">
        <v>10</v>
      </c>
      <c r="C49" s="47" t="s">
        <v>11</v>
      </c>
      <c r="D49" s="47" t="s">
        <v>12</v>
      </c>
      <c r="E49" s="48" t="s">
        <v>13</v>
      </c>
      <c r="H49">
        <v>976070.25</v>
      </c>
      <c r="I49" s="149" t="s">
        <v>89</v>
      </c>
      <c r="K49" t="s">
        <v>99</v>
      </c>
    </row>
    <row r="50" spans="1:13" ht="26.25" customHeight="1">
      <c r="A50" s="49" t="s">
        <v>31</v>
      </c>
      <c r="B50" s="50">
        <f>B51+B52</f>
        <v>171361.7</v>
      </c>
      <c r="C50" s="162">
        <f>C51+C52</f>
        <v>1262286.52</v>
      </c>
      <c r="D50" s="50">
        <f>D51+D52</f>
        <v>3892181.3099999996</v>
      </c>
      <c r="E50" s="50">
        <f>E51+E52</f>
        <v>3670884.0599999996</v>
      </c>
      <c r="H50">
        <v>198159.65</v>
      </c>
      <c r="I50" s="151">
        <f>B50+C50+D50+E50</f>
        <v>8996713.5899999999</v>
      </c>
      <c r="J50" s="55">
        <f>'ZSO Kowary'!B51+'ZST i L Piechowice'!B51+'ZPR-W Szkl.Por'!B51+'ZSS Miłków'!B51+'DWDz Szkl.Por'!B35+'ZSO iMS Szklarska Por.'!B35+'PPPP Kowary'!B35+'PPP Szkl.Por.'!B35+'Dom Dziecka Sz.Por.'!B35</f>
        <v>171361.7</v>
      </c>
      <c r="K50" s="55">
        <f>'ZSO Kowary'!C51+'ZST i L Piechowice'!C51+'ZPR-W Szkl.Por'!C51+'ZSS Miłków'!C51+'DWDz Szkl.Por'!C35+'ZSO iMS Szklarska Por.'!C35+'PPPP Kowary'!C35+'PPP Szkl.Por.'!C35+'Dom Dziecka Sz.Por.'!C35</f>
        <v>1262286.5199999998</v>
      </c>
      <c r="L50" s="55">
        <f>'ZSO Kowary'!D51+'ZST i L Piechowice'!D51+'ZPR-W Szkl.Por'!D51+'ZSS Miłków'!D51+'DWDz Szkl.Por'!D35+'ZSO iMS Szklarska Por.'!D35+'PPPP Kowary'!D35+'PPP Szkl.Por.'!D35+'Dom Dziecka Sz.Por.'!D35</f>
        <v>3892181.3099999996</v>
      </c>
      <c r="M50" s="55">
        <f>'ZSO Kowary'!E51+'ZST i L Piechowice'!E51+'ZPR-W Szkl.Por'!E51+'ZSS Miłków'!E51+'DWDz Szkl.Por'!E35+'ZSO iMS Szklarska Por.'!E35+'PPPP Kowary'!E35+'PPP Szkl.Por.'!E35+'Dom Dziecka Sz.Por.'!E35</f>
        <v>3670884.06</v>
      </c>
    </row>
    <row r="51" spans="1:13" ht="15" customHeight="1">
      <c r="A51" s="51" t="s">
        <v>32</v>
      </c>
      <c r="B51" s="52">
        <f>'ZSO Kowary'!B52+'ZST i L Piechowice'!B52+'ZPR-W Szkl.Por'!B52+'ZSS Miłków'!B52+'ZSO iMS Szklarska Por.'!B36+'DWDz Szkl.Por'!B36+'PPPP Kowary'!B36+'PPP Szkl.Por.'!B36+'Dom Dziecka Sz.Por.'!B36</f>
        <v>126441.66</v>
      </c>
      <c r="C51" s="52">
        <f>'ZSO Kowary'!C52+'ZST i L Piechowice'!C52+'ZPR-W Szkl.Por'!C52+'ZSS Miłków'!C52+'ZSO iMS Szklarska Por.'!C36+'DWDz Szkl.Por'!C36+'PPPP Kowary'!C36+'PPP Szkl.Por.'!C36+'Dom Dziecka Sz.Por.'!C36</f>
        <v>778285.82000000007</v>
      </c>
      <c r="D51" s="52">
        <f>'ZSO Kowary'!D52+'ZST i L Piechowice'!D52+'ZPR-W Szkl.Por'!D52+'ZSS Miłków'!D52+'ZSO iMS Szklarska Por.'!D36+'DWDz Szkl.Por'!D36+'PPPP Kowary'!D36+'PPP Szkl.Por.'!D36+'Dom Dziecka Sz.Por.'!D36</f>
        <v>2298490.0299999998</v>
      </c>
      <c r="E51" s="52">
        <f>'ZSO Kowary'!E52+'ZST i L Piechowice'!E52+'ZPR-W Szkl.Por'!E52+'ZSS Miłków'!E52+'ZSO iMS Szklarska Por.'!E36+'DWDz Szkl.Por'!E36+'PPPP Kowary'!E36+'PPP Szkl.Por.'!E36+'Dom Dziecka Sz.Por.'!E36</f>
        <v>2196318.1899999995</v>
      </c>
      <c r="F51" s="55"/>
      <c r="G51" s="55"/>
      <c r="H51" s="55">
        <v>673815.31</v>
      </c>
      <c r="I51" s="150">
        <f t="shared" ref="I51:I75" si="1">B51+C51+D51+E51</f>
        <v>5399535.6999999993</v>
      </c>
      <c r="J51" s="55">
        <f>'ZSO Kowary'!B52+'ZST i L Piechowice'!B52+'ZPR-W Szkl.Por'!B52+'ZSS Miłków'!B52+'DWDz Szkl.Por'!B36+'ZSO iMS Szklarska Por.'!B36+'PPPP Kowary'!B36+'PPP Szkl.Por.'!B36+'Dom Dziecka Sz.Por.'!B36</f>
        <v>126441.66</v>
      </c>
      <c r="K51" s="55">
        <f>'ZSO Kowary'!C52+'ZST i L Piechowice'!C52+'ZPR-W Szkl.Por'!C52+'ZSS Miłków'!C52+'DWDz Szkl.Por'!C36+'ZSO iMS Szklarska Por.'!C36+'PPPP Kowary'!C36+'PPP Szkl.Por.'!C36+'Dom Dziecka Sz.Por.'!C36</f>
        <v>778285.82000000007</v>
      </c>
      <c r="L51" s="55">
        <f>'ZSO Kowary'!D52+'ZST i L Piechowice'!D52+'ZPR-W Szkl.Por'!D52+'ZSS Miłków'!D52+'DWDz Szkl.Por'!D36+'ZSO iMS Szklarska Por.'!D36+'PPPP Kowary'!D36+'PPP Szkl.Por.'!D36+'Dom Dziecka Sz.Por.'!D36</f>
        <v>2298490.0299999998</v>
      </c>
      <c r="M51" s="55">
        <f>'ZSO Kowary'!E52+'ZST i L Piechowice'!E52+'ZPR-W Szkl.Por'!E52+'ZSS Miłków'!E52+'DWDz Szkl.Por'!E36+'ZSO iMS Szklarska Por.'!E36+'PPPP Kowary'!E36+'PPP Szkl.Por.'!E36+'Dom Dziecka Sz.Por.'!E36</f>
        <v>2196318.1899999995</v>
      </c>
    </row>
    <row r="52" spans="1:13" ht="48" thickBot="1">
      <c r="A52" s="56" t="s">
        <v>33</v>
      </c>
      <c r="B52" s="57">
        <f>B54+B55+B56+B57+B58+B59+B60+B61+B62+B63+B64+B65+B66+B67+B68+B69+B70+B71+B72+B73+B74+B75</f>
        <v>44920.04</v>
      </c>
      <c r="C52" s="161">
        <f>C54+C55+C56+C57+C58+C59+C60+C61+C62+C63+C64+C65+C66+C67+C68+C69+C70+C71+C72+C73+C74+C75</f>
        <v>484000.69999999995</v>
      </c>
      <c r="D52" s="57">
        <f>D54+D55+D56+D57+D58+D59+D60+D61+D62+D63+D64+D65+D66+D67+D68+D69+D70+D71+D72+D73+D74+D75</f>
        <v>1593691.2799999998</v>
      </c>
      <c r="E52" s="57">
        <f>E54+E55+E56+E57+E58+E59+E60+E61+E62+E63+E64+E65+E66+E67+E68+E69+E70+E71+E72+E73+E74+E75</f>
        <v>1474565.87</v>
      </c>
      <c r="F52" s="55"/>
      <c r="G52" s="55"/>
      <c r="H52" s="55">
        <v>274663.73</v>
      </c>
      <c r="I52" s="150">
        <f t="shared" si="1"/>
        <v>3597177.8899999997</v>
      </c>
      <c r="J52" s="55">
        <f>'ZSO Kowary'!B53+'ZST i L Piechowice'!B53+'ZPR-W Szkl.Por'!B53+'ZSS Miłków'!B53+'DWDz Szkl.Por'!B37+'ZSO iMS Szklarska Por.'!B37+'PPPP Kowary'!B37+'PPP Szkl.Por.'!B37+'Dom Dziecka Sz.Por.'!B37</f>
        <v>44920.040000000008</v>
      </c>
      <c r="K52" s="55">
        <f>'ZSO Kowary'!C53+'ZST i L Piechowice'!C53+'ZPR-W Szkl.Por'!C53+'ZSS Miłków'!C53+'DWDz Szkl.Por'!C37+'ZSO iMS Szklarska Por.'!C37+'PPPP Kowary'!C37+'PPP Szkl.Por.'!C37+'Dom Dziecka Sz.Por.'!C37</f>
        <v>484000.69999999995</v>
      </c>
      <c r="L52" s="55">
        <f>'ZSO Kowary'!D53+'ZST i L Piechowice'!D53+'ZPR-W Szkl.Por'!D53+'ZSS Miłków'!D53+'DWDz Szkl.Por'!D37+'ZSO iMS Szklarska Por.'!D37+'PPPP Kowary'!D37+'PPP Szkl.Por.'!D37+'Dom Dziecka Sz.Por.'!D37</f>
        <v>1593691.2799999998</v>
      </c>
      <c r="M52" s="55">
        <f>'ZSO Kowary'!E53+'ZST i L Piechowice'!E53+'ZPR-W Szkl.Por'!E53+'ZSS Miłków'!E53+'DWDz Szkl.Por'!E37+'ZSO iMS Szklarska Por.'!E37+'PPPP Kowary'!E37+'PPP Szkl.Por.'!E37+'Dom Dziecka Sz.Por.'!E37</f>
        <v>1474565.8699999999</v>
      </c>
    </row>
    <row r="53" spans="1:13">
      <c r="A53" s="58" t="s">
        <v>34</v>
      </c>
      <c r="B53" s="59"/>
      <c r="C53" s="60"/>
      <c r="D53" s="60"/>
      <c r="E53" s="61"/>
      <c r="F53" s="55"/>
      <c r="G53" s="55"/>
      <c r="H53" s="55">
        <v>108430.89</v>
      </c>
      <c r="I53" s="150"/>
    </row>
    <row r="54" spans="1:13">
      <c r="A54" s="62" t="s">
        <v>35</v>
      </c>
      <c r="B54" s="63">
        <f>'ZSO Kowary'!B55+'ZST i L Piechowice'!B55+'ZPR-W Szkl.Por'!B55+'ZSS Miłków'!B55+'ZSO iMS Szklarska Por.'!B39+'DWDz Szkl.Por'!B39+'PPPP Kowary'!B39+'PPP Szkl.Por.'!B39+'Dom Dziecka Sz.Por.'!B39</f>
        <v>4403.2400000000007</v>
      </c>
      <c r="C54" s="160">
        <f>'ZSO Kowary'!C55+'ZST i L Piechowice'!C55+'ZPR-W Szkl.Por'!C55+'ZSS Miłków'!C55+'ZSO iMS Szklarska Por.'!C39+'DWDz Szkl.Por'!C39+'PPPP Kowary'!C39+'PPP Szkl.Por.'!C39+'Dom Dziecka Sz.Por.'!C39</f>
        <v>73628.12</v>
      </c>
      <c r="D54" s="63">
        <f>'ZSO Kowary'!D55+'ZST i L Piechowice'!D55+'ZPR-W Szkl.Por'!D55+'ZSS Miłków'!D55+'ZSO iMS Szklarska Por.'!D39+'DWDz Szkl.Por'!D39+'PPPP Kowary'!D39+'PPP Szkl.Por.'!D39+'Dom Dziecka Sz.Por.'!D39</f>
        <v>354020.04000000004</v>
      </c>
      <c r="E54" s="63">
        <f>'ZSO Kowary'!E55+'ZST i L Piechowice'!E55+'ZPR-W Szkl.Por'!E55+'ZSS Miłków'!E55+'ZSO iMS Szklarska Por.'!E39+'DWDz Szkl.Por'!E39+'PPPP Kowary'!E39+'PPP Szkl.Por.'!E39+'Dom Dziecka Sz.Por.'!E39</f>
        <v>404696.78</v>
      </c>
      <c r="F54" s="55"/>
      <c r="G54" s="55"/>
      <c r="H54" s="55">
        <v>109019.21</v>
      </c>
      <c r="I54" s="150">
        <f t="shared" si="1"/>
        <v>836748.18</v>
      </c>
    </row>
    <row r="55" spans="1:13" ht="25.5">
      <c r="A55" s="62" t="s">
        <v>36</v>
      </c>
      <c r="B55" s="63">
        <f>'ZSO Kowary'!B56+'ZST i L Piechowice'!B56+'ZPR-W Szkl.Por'!B56+'ZSS Miłków'!B56+'ZSO iMS Szklarska Por.'!B40+'DWDz Szkl.Por'!B40+'PPPP Kowary'!B40+'PPP Szkl.Por.'!B40+'Dom Dziecka Sz.Por.'!B40</f>
        <v>0</v>
      </c>
      <c r="C55" s="63">
        <f>'ZSO Kowary'!C56+'ZST i L Piechowice'!C56+'ZPR-W Szkl.Por'!C56+'ZSS Miłków'!C56+'ZSO iMS Szklarska Por.'!C41+'DWDz Szkl.Por'!C40+'PPPP Kowary'!C40+'PPP Szkl.Por.'!C40+'Dom Dziecka Sz.Por.'!C40</f>
        <v>0</v>
      </c>
      <c r="D55" s="63">
        <f>'ZSO Kowary'!D56+'ZST i L Piechowice'!D56+'ZPR-W Szkl.Por'!D56+'ZSS Miłków'!D56+'ZSO iMS Szklarska Por.'!D40+'DWDz Szkl.Por'!D40+'PPPP Kowary'!D40+'PPP Szkl.Por.'!D40+'Dom Dziecka Sz.Por.'!D40</f>
        <v>70229.260000000009</v>
      </c>
      <c r="E55" s="63">
        <f>'ZSO Kowary'!E56+'ZST i L Piechowice'!E56+'ZPR-W Szkl.Por'!E56+'ZSS Miłków'!E56+'ZSO iMS Szklarska Por.'!E40+'DWDz Szkl.Por'!E40+'PPPP Kowary'!E40+'PPP Szkl.Por.'!E40+'Dom Dziecka Sz.Por.'!E40</f>
        <v>110077.33</v>
      </c>
      <c r="F55" s="55"/>
      <c r="G55" s="55"/>
      <c r="H55" s="55">
        <v>205811.9</v>
      </c>
      <c r="I55" s="150">
        <f t="shared" si="1"/>
        <v>180306.59000000003</v>
      </c>
    </row>
    <row r="56" spans="1:13">
      <c r="A56" s="62" t="s">
        <v>37</v>
      </c>
      <c r="B56" s="63">
        <f>'ZSO Kowary'!B57+'ZST i L Piechowice'!B57+'ZPR-W Szkl.Por'!B57+'ZSS Miłków'!B57+'ZSO iMS Szklarska Por.'!B41+'DWDz Szkl.Por'!B41+'PPPP Kowary'!B41+'PPP Szkl.Por.'!B41+'Dom Dziecka Sz.Por.'!B41</f>
        <v>0</v>
      </c>
      <c r="C56" s="160">
        <f>'ZSO Kowary'!C57+'ZST i L Piechowice'!C57+'ZPR-W Szkl.Por'!C57+'ZSS Miłków'!C57+'ZSO iMS Szklarska Por.'!C41+'DWDz Szkl.Por'!C41+'PPPP Kowary'!C41+'PPP Szkl.Por.'!C41+'Dom Dziecka Sz.Por.'!C41</f>
        <v>0</v>
      </c>
      <c r="D56" s="63">
        <f>'ZSO Kowary'!D57+'ZST i L Piechowice'!D57+'ZPR-W Szkl.Por'!D57+'ZSS Miłków'!D57+'ZSO iMS Szklarska Por.'!D41+'DWDz Szkl.Por'!D41+'PPPP Kowary'!D41+'PPP Szkl.Por.'!D41+'Dom Dziecka Sz.Por.'!D41</f>
        <v>4043.41</v>
      </c>
      <c r="E56" s="63">
        <f>'ZSO Kowary'!E57+'ZST i L Piechowice'!E57+'ZPR-W Szkl.Por'!E57+'ZSS Miłków'!E57+'ZSO iMS Szklarska Por.'!E41+'DWDz Szkl.Por'!E41+'PPPP Kowary'!E41+'PPP Szkl.Por.'!E41+'Dom Dziecka Sz.Por.'!E41</f>
        <v>6991.0700000000006</v>
      </c>
      <c r="F56" s="55"/>
      <c r="G56" s="55"/>
      <c r="H56" s="55">
        <v>75200.44</v>
      </c>
      <c r="I56" s="150">
        <f t="shared" si="1"/>
        <v>11034.48</v>
      </c>
    </row>
    <row r="57" spans="1:13">
      <c r="A57" s="62" t="s">
        <v>38</v>
      </c>
      <c r="B57" s="63">
        <f>'ZSO Kowary'!B58+'ZST i L Piechowice'!B58+'ZPR-W Szkl.Por'!B58+'ZSS Miłków'!B58+'ZSO iMS Szklarska Por.'!B42+'DWDz Szkl.Por'!B42+'PPPP Kowary'!B42+'PPP Szkl.Por.'!B42+'Dom Dziecka Sz.Por.'!B42</f>
        <v>0</v>
      </c>
      <c r="C57" s="160">
        <f>'ZSO Kowary'!C58+'ZST i L Piechowice'!C58+'ZPR-W Szkl.Por'!C58+'ZSS Miłków'!C58+'ZSO iMS Szklarska Por.'!C42+'DWDz Szkl.Por'!C42+'PPPP Kowary'!C42+'PPP Szkl.Por.'!C42+'Dom Dziecka Sz.Por.'!C42</f>
        <v>8894.76</v>
      </c>
      <c r="D57" s="63">
        <f>'ZSO Kowary'!D58+'ZST i L Piechowice'!D58+'ZPR-W Szkl.Por'!D58+'ZSS Miłków'!D58+'ZSO iMS Szklarska Por.'!D42+'DWDz Szkl.Por'!D42+'PPPP Kowary'!D42+'PPP Szkl.Por.'!D42+'Dom Dziecka Sz.Por.'!D42</f>
        <v>31794.54</v>
      </c>
      <c r="E57" s="63">
        <f>'ZSO Kowary'!E58+'ZST i L Piechowice'!E58+'ZPR-W Szkl.Por'!E58+'ZSS Miłków'!E58+'ZSO iMS Szklarska Por.'!E42+'DWDz Szkl.Por'!E42+'PPPP Kowary'!E42+'PPP Szkl.Por.'!E42+'Dom Dziecka Sz.Por.'!E42</f>
        <v>18165.190000000002</v>
      </c>
      <c r="F57" s="55"/>
      <c r="G57" s="55"/>
      <c r="H57" s="147">
        <f>SUM(H49:H56)</f>
        <v>2621171.38</v>
      </c>
      <c r="I57" s="150">
        <f t="shared" si="1"/>
        <v>58854.490000000005</v>
      </c>
    </row>
    <row r="58" spans="1:13" ht="25.5">
      <c r="A58" s="62" t="s">
        <v>39</v>
      </c>
      <c r="B58" s="63">
        <f>'ZSO Kowary'!B59+'ZST i L Piechowice'!B59+'ZPR-W Szkl.Por'!B59+'ZSS Miłków'!B59+'ZSO iMS Szklarska Por.'!B43+'DWDz Szkl.Por'!B43+'PPPP Kowary'!B43+'PPP Szkl.Por.'!B43+'Dom Dziecka Sz.Por.'!B43</f>
        <v>0</v>
      </c>
      <c r="C58" s="63">
        <f>'ZSO Kowary'!C59+'ZST i L Piechowice'!C59+'ZPR-W Szkl.Por'!C59+'ZSS Miłków'!C59+'ZSO iMS Szklarska Por.'!C44+'DWDz Szkl.Por'!C43+'PPPP Kowary'!C43+'PPP Szkl.Por.'!C43+'Dom Dziecka Sz.Por.'!C43</f>
        <v>0</v>
      </c>
      <c r="D58" s="63">
        <f>'ZSO Kowary'!D59+'ZST i L Piechowice'!D59+'ZPR-W Szkl.Por'!D59+'ZSS Miłków'!D59+'ZSO iMS Szklarska Por.'!D43+'DWDz Szkl.Por'!D43+'PPPP Kowary'!D43+'PPP Szkl.Por.'!D43+'Dom Dziecka Sz.Por.'!D43</f>
        <v>962.05</v>
      </c>
      <c r="E58" s="184">
        <f>'ZSO Kowary'!E59+'ZST i L Piechowice'!E59+'ZPR-W Szkl.Por'!E59+'ZSS Miłków'!E59+'ZSO iMS Szklarska Por.'!E43+'DWDz Szkl.Por'!E43+'PPPP Kowary'!E43+'PPP Szkl.Por.'!E43+'Dom Dziecka Sz.Por.'!E43</f>
        <v>967.49</v>
      </c>
      <c r="F58" s="55"/>
      <c r="G58" s="55"/>
      <c r="H58" s="55"/>
      <c r="I58" s="150">
        <f t="shared" si="1"/>
        <v>1929.54</v>
      </c>
    </row>
    <row r="59" spans="1:13">
      <c r="A59" s="62" t="s">
        <v>40</v>
      </c>
      <c r="B59" s="63">
        <f>'ZSO Kowary'!B60+'ZST i L Piechowice'!B60+'ZPR-W Szkl.Por'!B60+'ZSS Miłków'!B60+'ZSO iMS Szklarska Por.'!B44+'DWDz Szkl.Por'!B44+'PPPP Kowary'!B44+'PPP Szkl.Por.'!B44+'Dom Dziecka Sz.Por.'!B44</f>
        <v>0</v>
      </c>
      <c r="C59" s="63">
        <f>'ZSO Kowary'!C60+'ZST i L Piechowice'!C60+'ZPR-W Szkl.Por'!C60+'ZSS Miłków'!C60+'ZSO iMS Szklarska Por.'!C45+'DWDz Szkl.Por'!C44+'PPPP Kowary'!C44+'PPP Szkl.Por.'!C44+'Dom Dziecka Sz.Por.'!C44</f>
        <v>0</v>
      </c>
      <c r="D59" s="63">
        <f>'ZSO Kowary'!D60+'ZST i L Piechowice'!D60+'ZPR-W Szkl.Por'!D60+'ZSS Miłków'!D60+'ZSO iMS Szklarska Por.'!D44+'DWDz Szkl.Por'!D44+'PPPP Kowary'!D44+'PPP Szkl.Por.'!D44+'Dom Dziecka Sz.Por.'!D44</f>
        <v>0</v>
      </c>
      <c r="E59" s="63">
        <f>'ZSO Kowary'!E60+'ZST i L Piechowice'!E60+'ZPR-W Szkl.Por'!E60+'ZSS Miłków'!E60+'ZSO iMS Szklarska Por.'!E44+'DWDz Szkl.Por'!E44+'PPPP Kowary'!E44+'PPP Szkl.Por.'!E44+'Dom Dziecka Sz.Por.'!E44</f>
        <v>0</v>
      </c>
      <c r="F59" s="55"/>
      <c r="G59" s="55"/>
      <c r="H59" s="55"/>
      <c r="I59" s="150">
        <f t="shared" si="1"/>
        <v>0</v>
      </c>
    </row>
    <row r="60" spans="1:13">
      <c r="A60" s="62" t="s">
        <v>41</v>
      </c>
      <c r="B60" s="63">
        <f>'ZSO Kowary'!B61+'ZST i L Piechowice'!B61+'ZPR-W Szkl.Por'!B61+'ZSS Miłków'!B61+'ZSO iMS Szklarska Por.'!B45+'DWDz Szkl.Por'!B45+'PPPP Kowary'!B45+'PPP Szkl.Por.'!B45+'Dom Dziecka Sz.Por.'!B45</f>
        <v>8676.52</v>
      </c>
      <c r="C60" s="63">
        <f>'ZSO Kowary'!C61+'ZST i L Piechowice'!C61+'ZPR-W Szkl.Por'!C61+'ZSS Miłków'!C61+'ZSO iMS Szklarska Por.'!C46+'DWDz Szkl.Por'!C45+'PPPP Kowary'!C45+'PPP Szkl.Por.'!C45+'Dom Dziecka Sz.Por.'!C45</f>
        <v>74707.48000000001</v>
      </c>
      <c r="D60" s="63">
        <f>'ZSO Kowary'!D61+'ZST i L Piechowice'!D61+'ZPR-W Szkl.Por'!D61+'ZSS Miłków'!D61+'ZSO iMS Szklarska Por.'!D45+'DWDz Szkl.Por'!D45+'PPPP Kowary'!D45+'PPP Szkl.Por.'!D45+'Dom Dziecka Sz.Por.'!D45</f>
        <v>113831.67999999999</v>
      </c>
      <c r="E60" s="63">
        <f>'ZSO Kowary'!E61+'ZST i L Piechowice'!E61+'ZPR-W Szkl.Por'!E61+'ZSS Miłków'!E61+'ZSO iMS Szklarska Por.'!E45+'DWDz Szkl.Por'!E45+'PPPP Kowary'!E45+'PPP Szkl.Por.'!E45+'Dom Dziecka Sz.Por.'!E45</f>
        <v>38254.65</v>
      </c>
      <c r="F60" s="55"/>
      <c r="G60" s="55"/>
      <c r="H60" s="55"/>
      <c r="I60" s="150">
        <f t="shared" si="1"/>
        <v>235470.33</v>
      </c>
    </row>
    <row r="61" spans="1:13">
      <c r="A61" s="62" t="s">
        <v>42</v>
      </c>
      <c r="B61" s="63">
        <f>'ZSO Kowary'!B62+'ZST i L Piechowice'!B62+'ZPR-W Szkl.Por'!B62+'ZSS Miłków'!B62+'ZSO iMS Szklarska Por.'!B46+'DWDz Szkl.Por'!B46+'PPPP Kowary'!B46+'PPP Szkl.Por.'!B46+'Dom Dziecka Sz.Por.'!B46</f>
        <v>0</v>
      </c>
      <c r="C61" s="63">
        <f>'ZSO Kowary'!C62+'ZST i L Piechowice'!C62+'ZPR-W Szkl.Por'!C62+'ZSS Miłków'!C62+'ZSO iMS Szklarska Por.'!C46+'DWDz Szkl.Por'!C46+'PPPP Kowary'!C46+'PPP Szkl.Por.'!C46+'Dom Dziecka Sz.Por.'!C46</f>
        <v>1170</v>
      </c>
      <c r="D61" s="63">
        <f>'ZSO Kowary'!D62+'ZST i L Piechowice'!D62+'ZPR-W Szkl.Por'!D62+'ZSS Miłków'!D62+'ZSO iMS Szklarska Por.'!D46+'DWDz Szkl.Por'!D46+'PPPP Kowary'!D46+'PPP Szkl.Por.'!D46+'Dom Dziecka Sz.Por.'!D46</f>
        <v>15600</v>
      </c>
      <c r="E61" s="63">
        <f>'ZSO Kowary'!E62+'ZST i L Piechowice'!E62+'ZPR-W Szkl.Por'!E62+'ZSS Miłków'!E62+'ZSO iMS Szklarska Por.'!E46+'DWDz Szkl.Por'!E46+'PPPP Kowary'!E46+'PPP Szkl.Por.'!E46+'Dom Dziecka Sz.Por.'!E46</f>
        <v>2604</v>
      </c>
      <c r="F61" s="55"/>
      <c r="G61" s="55"/>
      <c r="H61" s="55"/>
      <c r="I61" s="150">
        <f t="shared" si="1"/>
        <v>19374</v>
      </c>
    </row>
    <row r="62" spans="1:13" ht="25.5">
      <c r="A62" s="62" t="s">
        <v>43</v>
      </c>
      <c r="B62" s="63">
        <f>'ZSO Kowary'!B63+'ZST i L Piechowice'!B63+'ZPR-W Szkl.Por'!B63+'ZSS Miłków'!B63+'ZSO iMS Szklarska Por.'!B47+'DWDz Szkl.Por'!B47+'PPPP Kowary'!B47+'PPP Szkl.Por.'!B47+'Dom Dziecka Sz.Por.'!B47</f>
        <v>536.6</v>
      </c>
      <c r="C62" s="63">
        <f>'ZSO Kowary'!C63+'ZST i L Piechowice'!C63+'ZPR-W Szkl.Por'!C63+'ZSS Miłków'!C63+'ZSO iMS Szklarska Por.'!C47+'DWDz Szkl.Por'!C47+'PPPP Kowary'!C47+'PPP Szkl.Por.'!C47+'Dom Dziecka Sz.Por.'!C47</f>
        <v>8388.66</v>
      </c>
      <c r="D62" s="63">
        <f>'ZSO Kowary'!D63+'ZST i L Piechowice'!D63+'ZPR-W Szkl.Por'!D63+'ZSS Miłków'!D63+'ZSO iMS Szklarska Por.'!D47+'DWDz Szkl.Por'!D47+'PPPP Kowary'!D47+'PPP Szkl.Por.'!D47+'Dom Dziecka Sz.Por.'!D47</f>
        <v>23596.43</v>
      </c>
      <c r="E62" s="63">
        <f>'ZSO Kowary'!E63+'ZST i L Piechowice'!E63+'ZPR-W Szkl.Por'!E63+'ZSS Miłków'!E63+'ZSO iMS Szklarska Por.'!E47+'DWDz Szkl.Por'!E47+'PPPP Kowary'!E47+'PPP Szkl.Por.'!E47+'Dom Dziecka Sz.Por.'!E47</f>
        <v>5181.32</v>
      </c>
      <c r="F62" s="55"/>
      <c r="G62" s="55"/>
      <c r="H62" s="55"/>
      <c r="I62" s="150">
        <f t="shared" si="1"/>
        <v>37703.01</v>
      </c>
    </row>
    <row r="63" spans="1:13">
      <c r="A63" s="62" t="s">
        <v>44</v>
      </c>
      <c r="B63" s="63">
        <f>'ZSO Kowary'!B64+'ZST i L Piechowice'!B64+'ZPR-W Szkl.Por'!B64+'ZSS Miłków'!B64+'ZSO iMS Szklarska Por.'!B48+'DWDz Szkl.Por'!B48+'PPPP Kowary'!B48+'PPP Szkl.Por.'!B48+'Dom Dziecka Sz.Por.'!B48</f>
        <v>356</v>
      </c>
      <c r="C63" s="63">
        <f>'ZSO Kowary'!C64+'ZST i L Piechowice'!C64+'ZPR-W Szkl.Por'!C64+'ZSS Miłków'!C64+'ZSO iMS Szklarska Por.'!C48+'DWDz Szkl.Por'!C48+'PPPP Kowary'!C48+'PPP Szkl.Por.'!C48+'Dom Dziecka Sz.Por.'!C48</f>
        <v>4188.3999999999996</v>
      </c>
      <c r="D63" s="63">
        <f>'ZSO Kowary'!D64+'ZST i L Piechowice'!D64+'ZPR-W Szkl.Por'!D64+'ZSS Miłków'!D64+'ZSO iMS Szklarska Por.'!D48+'DWDz Szkl.Por'!D48+'PPPP Kowary'!D48+'PPP Szkl.Por.'!D48+'Dom Dziecka Sz.Por.'!D48</f>
        <v>48112.24</v>
      </c>
      <c r="E63" s="63">
        <f>'ZSO Kowary'!E64+'ZST i L Piechowice'!E64+'ZPR-W Szkl.Por'!E64+'ZSS Miłków'!E64+'ZSO iMS Szklarska Por.'!E48+'DWDz Szkl.Por'!E48+'PPPP Kowary'!E48+'PPP Szkl.Por.'!E48+'Dom Dziecka Sz.Por.'!E48</f>
        <v>81634.990000000005</v>
      </c>
      <c r="F63" s="55"/>
      <c r="G63" s="55"/>
      <c r="H63" s="55"/>
      <c r="I63" s="150">
        <f t="shared" si="1"/>
        <v>134291.63</v>
      </c>
    </row>
    <row r="64" spans="1:13">
      <c r="A64" s="62" t="s">
        <v>45</v>
      </c>
      <c r="B64" s="63">
        <f>'ZSO Kowary'!B65+'ZST i L Piechowice'!B65+'ZPR-W Szkl.Por'!B65+'ZSS Miłków'!B65+'ZSO iMS Szklarska Por.'!B49+'DWDz Szkl.Por'!B49+'PPPP Kowary'!B49+'PPP Szkl.Por.'!B49+'Dom Dziecka Sz.Por.'!B49</f>
        <v>0</v>
      </c>
      <c r="C64" s="63">
        <f>'ZSO Kowary'!C65+'ZST i L Piechowice'!C65+'ZPR-W Szkl.Por'!C65+'ZSS Miłków'!C65+'ZSO iMS Szklarska Por.'!C49+'DWDz Szkl.Por'!C49+'PPPP Kowary'!C49+'PPP Szkl.Por.'!C49+'Dom Dziecka Sz.Por.'!C49</f>
        <v>268.31</v>
      </c>
      <c r="D64" s="63">
        <f>'ZSO Kowary'!D65+'ZST i L Piechowice'!D65+'ZPR-W Szkl.Por'!D65+'ZSS Miłków'!D65+'ZSO iMS Szklarska Por.'!D49+'DWDz Szkl.Por'!D49+'PPPP Kowary'!D49+'PPP Szkl.Por.'!D49+'Dom Dziecka Sz.Por.'!D49</f>
        <v>0</v>
      </c>
      <c r="E64" s="63">
        <f>'ZSO Kowary'!E65+'ZST i L Piechowice'!E65+'ZPR-W Szkl.Por'!E65+'ZSS Miłków'!E65+'ZSO iMS Szklarska Por.'!E49+'DWDz Szkl.Por'!E49+'PPPP Kowary'!E49+'PPP Szkl.Por.'!E49+'Dom Dziecka Sz.Por.'!E49</f>
        <v>0</v>
      </c>
      <c r="F64" s="55"/>
      <c r="G64" s="55"/>
      <c r="H64" s="55"/>
      <c r="I64" s="150">
        <f t="shared" si="1"/>
        <v>268.31</v>
      </c>
    </row>
    <row r="65" spans="1:9">
      <c r="A65" s="62" t="s">
        <v>46</v>
      </c>
      <c r="B65" s="63">
        <f>'ZSO Kowary'!B66+'ZST i L Piechowice'!B66+'ZPR-W Szkl.Por'!B66+'ZSS Miłków'!B66+'ZSO iMS Szklarska Por.'!B50+'DWDz Szkl.Por'!B50+'PPPP Kowary'!B50+'PPP Szkl.Por.'!B50+'Dom Dziecka Sz.Por.'!B50</f>
        <v>0</v>
      </c>
      <c r="C65" s="63">
        <f>'ZSO Kowary'!C66+'ZST i L Piechowice'!C66+'ZPR-W Szkl.Por'!C66+'ZSS Miłków'!C66+'ZSO iMS Szklarska Por.'!C50+'DWDz Szkl.Por'!C50+'PPPP Kowary'!C50+'PPP Szkl.Por.'!C50+'Dom Dziecka Sz.Por.'!C50</f>
        <v>0</v>
      </c>
      <c r="D65" s="63">
        <f>'ZSO Kowary'!D66+'ZST i L Piechowice'!D66+'ZPR-W Szkl.Por'!D66+'ZSS Miłków'!D66+'ZSO iMS Szklarska Por.'!D50+'DWDz Szkl.Por'!D50+'PPPP Kowary'!D50+'PPP Szkl.Por.'!D50+'Dom Dziecka Sz.Por.'!D50</f>
        <v>0</v>
      </c>
      <c r="E65" s="63">
        <f>'ZSO Kowary'!E66+'ZST i L Piechowice'!E66+'ZPR-W Szkl.Por'!E66+'ZSS Miłków'!E66+'ZSO iMS Szklarska Por.'!E50+'DWDz Szkl.Por'!E50+'PPPP Kowary'!E50+'PPP Szkl.Por.'!E50+'Dom Dziecka Sz.Por.'!E50</f>
        <v>0</v>
      </c>
      <c r="F65" s="55"/>
      <c r="G65" s="55"/>
      <c r="H65" s="55"/>
      <c r="I65" s="150">
        <f t="shared" si="1"/>
        <v>0</v>
      </c>
    </row>
    <row r="66" spans="1:9" ht="25.5">
      <c r="A66" s="62" t="s">
        <v>47</v>
      </c>
      <c r="B66" s="63">
        <f>'ZSO Kowary'!B67+'ZST i L Piechowice'!B67+'ZPR-W Szkl.Por'!B67+'ZSS Miłków'!B67+'ZSO iMS Szklarska Por.'!B51+'DWDz Szkl.Por'!B51+'PPPP Kowary'!B51+'PPP Szkl.Por.'!B51+'Dom Dziecka Sz.Por.'!B51</f>
        <v>2265.06</v>
      </c>
      <c r="C66" s="63">
        <f>'ZSO Kowary'!C67+'ZST i L Piechowice'!C67+'ZPR-W Szkl.Por'!C67+'ZSS Miłków'!C67+'ZSO iMS Szklarska Por.'!C51+'DWDz Szkl.Por'!C51+'PPPP Kowary'!C51+'PPP Szkl.Por.'!C51+'Dom Dziecka Sz.Por.'!C51</f>
        <v>32818.86</v>
      </c>
      <c r="D66" s="63">
        <f>'ZSO Kowary'!D67+'ZST i L Piechowice'!D67+'ZPR-W Szkl.Por'!D67+'ZSS Miłków'!D67+'ZSO iMS Szklarska Por.'!D51+'DWDz Szkl.Por'!D51+'PPPP Kowary'!D51+'PPP Szkl.Por.'!D51+'Dom Dziecka Sz.Por.'!D51</f>
        <v>44743.939999999995</v>
      </c>
      <c r="E66" s="63">
        <f>'ZSO Kowary'!E67+'ZST i L Piechowice'!E67+'ZPR-W Szkl.Por'!E67+'ZSS Miłków'!E67+'ZSO iMS Szklarska Por.'!E51+'DWDz Szkl.Por'!E51+'PPPP Kowary'!E51+'PPP Szkl.Por.'!E51+'Dom Dziecka Sz.Por.'!E51</f>
        <v>43978.26</v>
      </c>
      <c r="F66" s="55"/>
      <c r="G66" s="55"/>
      <c r="H66" s="55"/>
      <c r="I66" s="150">
        <f t="shared" si="1"/>
        <v>123806.12</v>
      </c>
    </row>
    <row r="67" spans="1:9">
      <c r="A67" s="62" t="s">
        <v>48</v>
      </c>
      <c r="B67" s="63">
        <f>'ZSO Kowary'!B68+'ZST i L Piechowice'!B68+'ZPR-W Szkl.Por'!B68+'ZSS Miłków'!B68+'ZSO iMS Szklarska Por.'!B52+'DWDz Szkl.Por'!B52+'PPPP Kowary'!B52+'PPP Szkl.Por.'!B52+'Dom Dziecka Sz.Por.'!B52</f>
        <v>0</v>
      </c>
      <c r="C67" s="63">
        <f>'ZSO Kowary'!C68+'ZST i L Piechowice'!C68+'ZPR-W Szkl.Por'!C68+'ZSS Miłków'!C68+'ZSO iMS Szklarska Por.'!C52+'DWDz Szkl.Por'!C52+'PPPP Kowary'!C52+'PPP Szkl.Por.'!C52+'Dom Dziecka Sz.Por.'!C52</f>
        <v>0</v>
      </c>
      <c r="D67" s="63">
        <f>'ZSO Kowary'!D68+'ZST i L Piechowice'!D68+'ZPR-W Szkl.Por'!D68+'ZSS Miłków'!D68+'ZSO iMS Szklarska Por.'!D52+'DWDz Szkl.Por'!D52+'PPPP Kowary'!D52+'PPP Szkl.Por.'!D52+'Dom Dziecka Sz.Por.'!D52</f>
        <v>0</v>
      </c>
      <c r="E67" s="63">
        <f>'ZSO Kowary'!E68+'ZST i L Piechowice'!E68+'ZPR-W Szkl.Por'!E68+'ZSS Miłków'!E68+'ZSO iMS Szklarska Por.'!E52+'DWDz Szkl.Por'!E52+'PPPP Kowary'!E52+'PPP Szkl.Por.'!E52+'Dom Dziecka Sz.Por.'!E52</f>
        <v>0</v>
      </c>
      <c r="F67" s="55"/>
      <c r="G67" s="55"/>
      <c r="H67" s="55"/>
      <c r="I67" s="150">
        <f t="shared" si="1"/>
        <v>0</v>
      </c>
    </row>
    <row r="68" spans="1:9">
      <c r="A68" s="62" t="s">
        <v>49</v>
      </c>
      <c r="B68" s="63">
        <f>'ZSO Kowary'!B69+'ZST i L Piechowice'!B69+'ZPR-W Szkl.Por'!B69+'ZSS Miłków'!B69+'ZSO iMS Szklarska Por.'!B53+'DWDz Szkl.Por'!B53+'PPPP Kowary'!B53+'PPP Szkl.Por.'!B53+'Dom Dziecka Sz.Por.'!B53</f>
        <v>0</v>
      </c>
      <c r="C68" s="63">
        <f>'ZSO Kowary'!C69+'ZST i L Piechowice'!C69+'ZPR-W Szkl.Por'!C69+'ZSS Miłków'!C69+'ZSO iMS Szklarska Por.'!C53+'DWDz Szkl.Por'!C53+'PPPP Kowary'!C53+'PPP Szkl.Por.'!C53+'Dom Dziecka Sz.Por.'!C53</f>
        <v>4615.74</v>
      </c>
      <c r="D68" s="63">
        <f>'ZSO Kowary'!D69+'ZST i L Piechowice'!D69+'ZPR-W Szkl.Por'!D69+'ZSS Miłków'!D69+'ZSO iMS Szklarska Por.'!D53+'DWDz Szkl.Por'!D53+'PPPP Kowary'!D53+'PPP Szkl.Por.'!D53+'Dom Dziecka Sz.Por.'!D53</f>
        <v>39710.239999999998</v>
      </c>
      <c r="E68" s="63">
        <f>'ZSO Kowary'!E69+'ZST i L Piechowice'!E69+'ZPR-W Szkl.Por'!E69+'ZSS Miłków'!E69+'ZSO iMS Szklarska Por.'!E53+'DWDz Szkl.Por'!E53+'PPPP Kowary'!E53+'PPP Szkl.Por.'!E53+'Dom Dziecka Sz.Por.'!E53</f>
        <v>57679.25</v>
      </c>
      <c r="F68" s="55"/>
      <c r="G68" s="55"/>
      <c r="H68" s="55"/>
      <c r="I68" s="150">
        <f t="shared" si="1"/>
        <v>102005.23</v>
      </c>
    </row>
    <row r="69" spans="1:9" ht="25.5">
      <c r="A69" s="62" t="s">
        <v>50</v>
      </c>
      <c r="B69" s="63">
        <f>'ZSO Kowary'!B70+'ZST i L Piechowice'!B70+'ZPR-W Szkl.Por'!B70+'ZSS Miłków'!B70+'ZSO iMS Szklarska Por.'!B54+'DWDz Szkl.Por'!B54+'PPPP Kowary'!B54+'PPP Szkl.Por.'!B54+'Dom Dziecka Sz.Por.'!B54</f>
        <v>0</v>
      </c>
      <c r="C69" s="63">
        <f>'ZSO Kowary'!C70+'ZST i L Piechowice'!C70+'ZPR-W Szkl.Por'!C70+'ZSS Miłków'!C70+'ZSO iMS Szklarska Por.'!C54+'DWDz Szkl.Por'!C54+'PPPP Kowary'!C54+'PPP Szkl.Por.'!C54+'Dom Dziecka Sz.Por.'!C54</f>
        <v>6950</v>
      </c>
      <c r="D69" s="63">
        <f>'ZSO Kowary'!D70+'ZST i L Piechowice'!D70+'ZPR-W Szkl.Por'!D70+'ZSS Miłków'!D70+'ZSO iMS Szklarska Por.'!D54+'DWDz Szkl.Por'!D54+'PPPP Kowary'!D54+'PPP Szkl.Por.'!D54+'Dom Dziecka Sz.Por.'!D54</f>
        <v>33577</v>
      </c>
      <c r="E69" s="63">
        <f>'ZSO Kowary'!E70+'ZST i L Piechowice'!E70+'ZPR-W Szkl.Por'!E70+'ZSS Miłków'!E70+'ZSO iMS Szklarska Por.'!E54+'DWDz Szkl.Por'!E54+'PPPP Kowary'!E54+'PPP Szkl.Por.'!E54+'Dom Dziecka Sz.Por.'!E54</f>
        <v>37865</v>
      </c>
      <c r="F69" s="55"/>
      <c r="G69" s="55"/>
      <c r="H69" s="55"/>
      <c r="I69" s="150">
        <f t="shared" si="1"/>
        <v>78392</v>
      </c>
    </row>
    <row r="70" spans="1:9">
      <c r="A70" s="62" t="s">
        <v>51</v>
      </c>
      <c r="B70" s="63">
        <f>'ZSO Kowary'!B71+'ZST i L Piechowice'!B71+'ZPR-W Szkl.Por'!B71+'ZSS Miłków'!B71+'ZSO iMS Szklarska Por.'!B55+'DWDz Szkl.Por'!B55+'PPPP Kowary'!B55+'PPP Szkl.Por.'!B55+'Dom Dziecka Sz.Por.'!B55</f>
        <v>0</v>
      </c>
      <c r="C70" s="63">
        <f>'ZSO Kowary'!C71+'ZST i L Piechowice'!C71+'ZPR-W Szkl.Por'!C71+'ZSS Miłków'!C71+'ZSO iMS Szklarska Por.'!C55+'DWDz Szkl.Por'!C55+'PPPP Kowary'!C55+'PPP Szkl.Por.'!C55+'Dom Dziecka Sz.Por.'!C55</f>
        <v>0</v>
      </c>
      <c r="D70" s="63">
        <f>'ZSO Kowary'!D71+'ZST i L Piechowice'!D71+'ZPR-W Szkl.Por'!D71+'ZSS Miłków'!D71+'ZSO iMS Szklarska Por.'!D55+'DWDz Szkl.Por'!D55+'PPPP Kowary'!D55+'PPP Szkl.Por.'!D55+'Dom Dziecka Sz.Por.'!D55</f>
        <v>0</v>
      </c>
      <c r="E70" s="63">
        <f>'ZSO Kowary'!E71+'ZST i L Piechowice'!E71+'ZPR-W Szkl.Por'!E71+'ZSS Miłków'!E71+'ZSO iMS Szklarska Por.'!E55+'DWDz Szkl.Por'!E55+'PPPP Kowary'!E55+'PPP Szkl.Por.'!E55+'Dom Dziecka Sz.Por.'!E55</f>
        <v>0</v>
      </c>
      <c r="F70" s="55"/>
      <c r="G70" s="55"/>
      <c r="H70" s="55"/>
      <c r="I70" s="150">
        <f t="shared" si="1"/>
        <v>0</v>
      </c>
    </row>
    <row r="71" spans="1:9" ht="25.5">
      <c r="A71" s="62" t="s">
        <v>52</v>
      </c>
      <c r="B71" s="63">
        <f>'ZSO Kowary'!B72+'ZST i L Piechowice'!B72+'ZPR-W Szkl.Por'!B72+'ZSS Miłków'!B72+'ZSO iMS Szklarska Por.'!B56+'DWDz Szkl.Por'!B56+'PPPP Kowary'!B56+'PPP Szkl.Por.'!B56+'Dom Dziecka Sz.Por.'!B56</f>
        <v>0</v>
      </c>
      <c r="C71" s="63">
        <f>'ZSO Kowary'!C72+'ZST i L Piechowice'!C72+'ZPR-W Szkl.Por'!C72+'ZSS Miłków'!C72+'ZSO iMS Szklarska Por.'!C56+'DWDz Szkl.Por'!C56+'PPPP Kowary'!C56+'PPP Szkl.Por.'!C56+'Dom Dziecka Sz.Por.'!C56</f>
        <v>0</v>
      </c>
      <c r="D71" s="63">
        <f>'ZSO Kowary'!D72+'ZST i L Piechowice'!D72+'ZPR-W Szkl.Por'!D72+'ZSS Miłków'!D72+'ZSO iMS Szklarska Por.'!D56+'DWDz Szkl.Por'!D56+'PPPP Kowary'!D56+'PPP Szkl.Por.'!D56+'Dom Dziecka Sz.Por.'!D56</f>
        <v>11297.22</v>
      </c>
      <c r="E71" s="63">
        <f>'ZSO Kowary'!E72+'ZST i L Piechowice'!E72+'ZPR-W Szkl.Por'!E72+'ZSS Miłków'!E72+'ZSO iMS Szklarska Por.'!E56+'DWDz Szkl.Por'!E56+'PPPP Kowary'!E56+'PPP Szkl.Por.'!E56+'Dom Dziecka Sz.Por.'!E56</f>
        <v>33845.4</v>
      </c>
      <c r="F71" s="55"/>
      <c r="G71" s="55"/>
      <c r="H71" s="55"/>
      <c r="I71" s="150">
        <f t="shared" si="1"/>
        <v>45142.62</v>
      </c>
    </row>
    <row r="72" spans="1:9" ht="38.25">
      <c r="A72" s="62" t="s">
        <v>53</v>
      </c>
      <c r="B72" s="63">
        <f>'ZSO Kowary'!B73+'ZST i L Piechowice'!B73+'ZPR-W Szkl.Por'!B73+'ZSS Miłków'!B73+'ZSO iMS Szklarska Por.'!B57+'DWDz Szkl.Por'!B57+'PPPP Kowary'!B57+'PPP Szkl.Por.'!B57+'Dom Dziecka Sz.Por.'!B57</f>
        <v>0</v>
      </c>
      <c r="C72" s="63">
        <f>'ZSO Kowary'!C73+'ZST i L Piechowice'!C73+'ZPR-W Szkl.Por'!C73+'ZSS Miłków'!C73+'ZSO iMS Szklarska Por.'!C57+'DWDz Szkl.Por'!C57+'PPPP Kowary'!C57+'PPP Szkl.Por.'!C57+'Dom Dziecka Sz.Por.'!C57</f>
        <v>0</v>
      </c>
      <c r="D72" s="63">
        <f>'ZSO Kowary'!D73+'ZST i L Piechowice'!D73+'ZPR-W Szkl.Por'!D73+'ZSS Miłków'!D73+'ZSO iMS Szklarska Por.'!D57+'DWDz Szkl.Por'!D57+'PPPP Kowary'!D57+'PPP Szkl.Por.'!D57+'Dom Dziecka Sz.Por.'!D57</f>
        <v>31764</v>
      </c>
      <c r="E72" s="63">
        <f>'ZSO Kowary'!E73+'ZST i L Piechowice'!E73+'ZPR-W Szkl.Por'!E73+'ZSS Miłków'!E73+'ZSO iMS Szklarska Por.'!E57+'DWDz Szkl.Por'!E57+'PPPP Kowary'!E57+'PPP Szkl.Por.'!E57+'Dom Dziecka Sz.Por.'!E57</f>
        <v>18654</v>
      </c>
      <c r="F72" s="55"/>
      <c r="G72" s="55"/>
      <c r="H72" s="55"/>
      <c r="I72" s="150">
        <f t="shared" si="1"/>
        <v>50418</v>
      </c>
    </row>
    <row r="73" spans="1:9" ht="38.25">
      <c r="A73" s="62" t="s">
        <v>54</v>
      </c>
      <c r="B73" s="63">
        <f>'ZSO Kowary'!B74+'ZST i L Piechowice'!B74+'ZPR-W Szkl.Por'!B74+'ZSS Miłków'!B74+'ZSO iMS Szklarska Por.'!B58+'DWDz Szkl.Por'!B58+'PPPP Kowary'!B58+'PPP Szkl.Por.'!B58+'Dom Dziecka Sz.Por.'!B58</f>
        <v>0</v>
      </c>
      <c r="C73" s="63">
        <f>'ZSO Kowary'!C74+'ZST i L Piechowice'!C74+'ZPR-W Szkl.Por'!C74+'ZSS Miłków'!C74+'ZSO iMS Szklarska Por.'!C58+'DWDz Szkl.Por'!C58+'PPPP Kowary'!C58+'PPP Szkl.Por.'!C58+'Dom Dziecka Sz.Por.'!C58</f>
        <v>0</v>
      </c>
      <c r="D73" s="63">
        <f>'ZSO Kowary'!D74+'ZST i L Piechowice'!D74+'ZPR-W Szkl.Por'!D74+'ZSS Miłków'!D74+'ZSO iMS Szklarska Por.'!D58+'DWDz Szkl.Por'!D58+'PPPP Kowary'!D58+'PPP Szkl.Por.'!D58+'Dom Dziecka Sz.Por.'!D58</f>
        <v>1417.59</v>
      </c>
      <c r="E73" s="63">
        <f>'ZSO Kowary'!E74+'ZST i L Piechowice'!E74+'ZPR-W Szkl.Por'!E74+'ZSS Miłków'!E74+'ZSO iMS Szklarska Por.'!E58+'DWDz Szkl.Por'!E58+'PPPP Kowary'!E58+'PPP Szkl.Por.'!E58+'Dom Dziecka Sz.Por.'!E58</f>
        <v>718.58</v>
      </c>
      <c r="F73" s="55"/>
      <c r="G73" s="55"/>
      <c r="H73" s="55"/>
      <c r="I73" s="150">
        <f t="shared" si="1"/>
        <v>2136.17</v>
      </c>
    </row>
    <row r="74" spans="1:9" ht="37.5" customHeight="1">
      <c r="A74" s="62" t="s">
        <v>55</v>
      </c>
      <c r="B74" s="63">
        <f>'ZSO Kowary'!B75+'ZST i L Piechowice'!B75+'ZPR-W Szkl.Por'!B75+'ZSS Miłków'!B75+'ZSO iMS Szklarska Por.'!B59+'DWDz Szkl.Por'!B59+'PPPP Kowary'!B59+'PPP Szkl.Por.'!B59+'Dom Dziecka Sz.Por.'!B59</f>
        <v>22738.050000000003</v>
      </c>
      <c r="C74" s="63">
        <f>'ZSO Kowary'!C75+'ZST i L Piechowice'!C75+'ZPR-W Szkl.Por'!C75+'ZSS Miłków'!C75+'ZSO iMS Szklarska Por.'!C59+'DWDz Szkl.Por'!C59+'PPPP Kowary'!C59+'PPP Szkl.Por.'!C59+'Dom Dziecka Sz.Por.'!C59</f>
        <v>163887.24000000002</v>
      </c>
      <c r="D74" s="63">
        <f>'ZSO Kowary'!D75+'ZST i L Piechowice'!D75+'ZPR-W Szkl.Por'!D75+'ZSS Miłków'!D75+'ZSO iMS Szklarska Por.'!D59+'DWDz Szkl.Por'!D59+'PPPP Kowary'!D59+'PPP Szkl.Por.'!D59+'Dom Dziecka Sz.Por.'!D59</f>
        <v>492197.6</v>
      </c>
      <c r="E74" s="63">
        <f>'ZSO Kowary'!E75+'ZST i L Piechowice'!E75+'ZPR-W Szkl.Por'!E75+'ZSS Miłków'!E75+'ZSO iMS Szklarska Por.'!E59+'DWDz Szkl.Por'!E59+'PPPP Kowary'!E59+'PPP Szkl.Por.'!E59+'Dom Dziecka Sz.Por.'!E59</f>
        <v>337338.14</v>
      </c>
      <c r="F74" s="55"/>
      <c r="G74" s="55"/>
      <c r="H74" s="55"/>
      <c r="I74" s="150">
        <f t="shared" si="1"/>
        <v>1016161.03</v>
      </c>
    </row>
    <row r="75" spans="1:9" ht="15.75" customHeight="1" thickBot="1">
      <c r="A75" s="64" t="s">
        <v>56</v>
      </c>
      <c r="B75" s="63">
        <f>'ZSO Kowary'!B76+'ZST i L Piechowice'!B76+'ZPR-W Szkl.Por'!B76+'ZSS Miłków'!B76+'ZSO iMS Szklarska Por.'!B60+'DWDz Szkl.Por'!B60+'PPPP Kowary'!B60+'PPP Szkl.Por.'!B60+'Dom Dziecka Sz.Por.'!B60</f>
        <v>5944.5700000000006</v>
      </c>
      <c r="C75" s="63">
        <f>'ZSO Kowary'!C76+'ZST i L Piechowice'!C76+'ZPR-W Szkl.Por'!C76+'ZSS Miłków'!C76+'ZSO iMS Szklarska Por.'!C60+'DWDz Szkl.Por'!C60+'PPPP Kowary'!C60+'PPP Szkl.Por.'!C60+'Dom Dziecka Sz.Por.'!C60</f>
        <v>104483.13</v>
      </c>
      <c r="D75" s="63">
        <f>'ZSO Kowary'!D76+'ZST i L Piechowice'!D76+'ZPR-W Szkl.Por'!D76+'ZSS Miłków'!D76+'ZSO iMS Szklarska Por.'!D60+'DWDz Szkl.Por'!D60+'PPPP Kowary'!D60+'PPP Szkl.Por.'!D60+'Dom Dziecka Sz.Por.'!D60</f>
        <v>276794.04000000004</v>
      </c>
      <c r="E75" s="63">
        <f>'ZSO Kowary'!E76+'ZST i L Piechowice'!E76+'ZPR-W Szkl.Por'!E76+'ZSS Miłków'!E76+'ZSO iMS Szklarska Por.'!E60+'DWDz Szkl.Por'!E60+'PPPP Kowary'!E60+'PPP Szkl.Por.'!E60+'Dom Dziecka Sz.Por.'!E60</f>
        <v>275914.42</v>
      </c>
      <c r="F75" s="55"/>
      <c r="G75" s="55"/>
      <c r="H75" s="55"/>
      <c r="I75" s="150">
        <f t="shared" si="1"/>
        <v>663136.16</v>
      </c>
    </row>
    <row r="76" spans="1:9" ht="49.5" customHeight="1">
      <c r="A76" s="252" t="s">
        <v>90</v>
      </c>
      <c r="B76" s="252"/>
      <c r="D76" t="s">
        <v>63</v>
      </c>
      <c r="E76" s="55">
        <f>B50+C50+D50+E50</f>
        <v>8996713.5899999999</v>
      </c>
    </row>
    <row r="78" spans="1:9">
      <c r="A78" s="71" t="s">
        <v>101</v>
      </c>
      <c r="D78" s="185" t="s">
        <v>64</v>
      </c>
    </row>
    <row r="79" spans="1:9">
      <c r="A79" s="68" t="s">
        <v>59</v>
      </c>
      <c r="D79" s="4" t="s">
        <v>60</v>
      </c>
    </row>
  </sheetData>
  <mergeCells count="12">
    <mergeCell ref="A7:E7"/>
    <mergeCell ref="A9:E9"/>
    <mergeCell ref="B10:E10"/>
    <mergeCell ref="A13:E13"/>
    <mergeCell ref="B14:E14"/>
    <mergeCell ref="B15:E15"/>
    <mergeCell ref="I14:I16"/>
    <mergeCell ref="A45:E46"/>
    <mergeCell ref="A76:B76"/>
    <mergeCell ref="A48:A49"/>
    <mergeCell ref="B48:E48"/>
    <mergeCell ref="A14:A16"/>
  </mergeCells>
  <phoneticPr fontId="0" type="noConversion"/>
  <dataValidations count="1">
    <dataValidation type="whole" operator="greaterThan" allowBlank="1" showErrorMessage="1" errorTitle="błąd danych" error="należy wpisać dane liczbowe" sqref="E12">
      <formula1>2008</formula1>
      <formula2>0</formula2>
    </dataValidation>
  </dataValidations>
  <pageMargins left="0.31496062992125984" right="0.51181102362204722" top="0.74803149606299213" bottom="0.7480314960629921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80"/>
  <sheetViews>
    <sheetView topLeftCell="A7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5.42578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65</v>
      </c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41">
        <v>0</v>
      </c>
      <c r="C13" s="142">
        <v>1.64</v>
      </c>
      <c r="D13" s="142">
        <v>13.23</v>
      </c>
      <c r="E13" s="143">
        <v>16.2</v>
      </c>
      <c r="F13" s="20">
        <f t="shared" ref="F13:F24" si="0">COUNT(B13:E13)</f>
        <v>4</v>
      </c>
    </row>
    <row r="14" spans="1:6">
      <c r="A14" s="21" t="s">
        <v>15</v>
      </c>
      <c r="B14" s="144">
        <v>0</v>
      </c>
      <c r="C14" s="145">
        <v>1.54</v>
      </c>
      <c r="D14" s="145">
        <v>13.18</v>
      </c>
      <c r="E14" s="146">
        <v>16.2</v>
      </c>
      <c r="F14" s="20">
        <f t="shared" si="0"/>
        <v>4</v>
      </c>
    </row>
    <row r="15" spans="1:6">
      <c r="A15" s="21" t="s">
        <v>16</v>
      </c>
      <c r="B15" s="144">
        <v>0</v>
      </c>
      <c r="C15" s="145">
        <v>1.21</v>
      </c>
      <c r="D15" s="145">
        <v>13.09</v>
      </c>
      <c r="E15" s="146">
        <v>16.2</v>
      </c>
      <c r="F15" s="20">
        <f t="shared" si="0"/>
        <v>4</v>
      </c>
    </row>
    <row r="16" spans="1:6">
      <c r="A16" s="21" t="s">
        <v>17</v>
      </c>
      <c r="B16" s="144">
        <v>0</v>
      </c>
      <c r="C16" s="145">
        <v>1.1100000000000001</v>
      </c>
      <c r="D16" s="145">
        <v>13.3</v>
      </c>
      <c r="E16" s="146">
        <v>16.22</v>
      </c>
      <c r="F16" s="20">
        <f t="shared" si="0"/>
        <v>4</v>
      </c>
    </row>
    <row r="17" spans="1:6">
      <c r="A17" s="21" t="s">
        <v>18</v>
      </c>
      <c r="B17" s="144">
        <v>0</v>
      </c>
      <c r="C17" s="145">
        <v>1.64</v>
      </c>
      <c r="D17" s="145">
        <v>13.67</v>
      </c>
      <c r="E17" s="146">
        <v>16.239999999999998</v>
      </c>
      <c r="F17" s="20">
        <f t="shared" si="0"/>
        <v>4</v>
      </c>
    </row>
    <row r="18" spans="1:6">
      <c r="A18" s="21" t="s">
        <v>19</v>
      </c>
      <c r="B18" s="144">
        <v>0</v>
      </c>
      <c r="C18" s="145">
        <v>1.64</v>
      </c>
      <c r="D18" s="145">
        <v>13.67</v>
      </c>
      <c r="E18" s="146">
        <v>16.23</v>
      </c>
      <c r="F18" s="20">
        <f t="shared" si="0"/>
        <v>4</v>
      </c>
    </row>
    <row r="19" spans="1:6">
      <c r="A19" s="21" t="s">
        <v>20</v>
      </c>
      <c r="B19" s="144">
        <v>0</v>
      </c>
      <c r="C19" s="145">
        <v>1.64</v>
      </c>
      <c r="D19" s="145">
        <v>13.67</v>
      </c>
      <c r="E19" s="146">
        <v>16.27</v>
      </c>
      <c r="F19" s="20">
        <f t="shared" si="0"/>
        <v>4</v>
      </c>
    </row>
    <row r="20" spans="1:6">
      <c r="A20" s="21" t="s">
        <v>21</v>
      </c>
      <c r="B20" s="144">
        <v>0</v>
      </c>
      <c r="C20" s="145">
        <v>1.64</v>
      </c>
      <c r="D20" s="145">
        <v>13.67</v>
      </c>
      <c r="E20" s="146">
        <v>16.27</v>
      </c>
      <c r="F20" s="20">
        <f t="shared" si="0"/>
        <v>4</v>
      </c>
    </row>
    <row r="21" spans="1:6">
      <c r="A21" s="21" t="s">
        <v>22</v>
      </c>
      <c r="B21" s="144">
        <v>0</v>
      </c>
      <c r="C21" s="145">
        <v>0.62</v>
      </c>
      <c r="D21" s="145">
        <v>15.3</v>
      </c>
      <c r="E21" s="146">
        <v>14.94</v>
      </c>
      <c r="F21" s="20">
        <f t="shared" si="0"/>
        <v>4</v>
      </c>
    </row>
    <row r="22" spans="1:6">
      <c r="A22" s="21" t="s">
        <v>23</v>
      </c>
      <c r="B22" s="144">
        <v>0</v>
      </c>
      <c r="C22" s="145">
        <v>0.49</v>
      </c>
      <c r="D22" s="145">
        <v>14.93</v>
      </c>
      <c r="E22" s="146">
        <v>15.64</v>
      </c>
      <c r="F22" s="20">
        <f t="shared" si="0"/>
        <v>4</v>
      </c>
    </row>
    <row r="23" spans="1:6">
      <c r="A23" s="21" t="s">
        <v>24</v>
      </c>
      <c r="B23" s="144">
        <v>0</v>
      </c>
      <c r="C23" s="145">
        <v>0.6</v>
      </c>
      <c r="D23" s="145">
        <v>15.31</v>
      </c>
      <c r="E23" s="146">
        <v>16.149999999999999</v>
      </c>
      <c r="F23" s="20">
        <f t="shared" si="0"/>
        <v>4</v>
      </c>
    </row>
    <row r="24" spans="1:6">
      <c r="A24" s="25" t="s">
        <v>25</v>
      </c>
      <c r="B24" s="157">
        <v>0</v>
      </c>
      <c r="C24" s="158">
        <v>0.64</v>
      </c>
      <c r="D24" s="158">
        <v>14.24</v>
      </c>
      <c r="E24" s="159">
        <v>16.16</v>
      </c>
      <c r="F24" s="20">
        <f t="shared" si="0"/>
        <v>4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1.5075000000000001</v>
      </c>
      <c r="D26" s="32">
        <f>(D13+D14+D15+D16+D17+D18+D19+D20)/8</f>
        <v>13.435</v>
      </c>
      <c r="E26" s="32">
        <f>(E13+E14+E15+E16+E17+E18+E19+E20)/8</f>
        <v>16.228749999999998</v>
      </c>
      <c r="F26" s="20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0.58750000000000002</v>
      </c>
      <c r="D27" s="37">
        <f>(D21+D22+D23+D24)/4</f>
        <v>14.945</v>
      </c>
      <c r="E27" s="37">
        <f>(E21+E22+E23+E24)/4</f>
        <v>15.7225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1.2008333333333334</v>
      </c>
      <c r="D28" s="41">
        <f>(D13+D14+D15+D16+D17+D18+D19+D20+D21+D22+D23+D24)/12</f>
        <v>13.938333333333334</v>
      </c>
      <c r="E28" s="41">
        <f>(E13+E14+E15+E16+E17+E18+E19+E20+E21+E22+E23+E24)/12</f>
        <v>16.059999999999999</v>
      </c>
      <c r="F28" s="20"/>
    </row>
    <row r="29" spans="1:6">
      <c r="A29" s="44"/>
      <c r="D29" t="s">
        <v>62</v>
      </c>
      <c r="E29" s="55">
        <f>B28+C28+D28+E28</f>
        <v>31.199166666666667</v>
      </c>
    </row>
    <row r="30" spans="1:6">
      <c r="A30" s="44"/>
      <c r="E30" s="55"/>
    </row>
    <row r="31" spans="1:6">
      <c r="A31" s="44"/>
      <c r="E31" s="55"/>
    </row>
    <row r="32" spans="1:6">
      <c r="A32" s="44"/>
      <c r="E32" s="55"/>
    </row>
    <row r="33" spans="1:5">
      <c r="A33" s="44"/>
      <c r="E33" s="55"/>
    </row>
    <row r="34" spans="1:5">
      <c r="A34" s="44"/>
      <c r="E34" s="55"/>
    </row>
    <row r="35" spans="1:5">
      <c r="A35" s="44"/>
      <c r="E35" s="55"/>
    </row>
    <row r="36" spans="1:5">
      <c r="A36" s="44"/>
      <c r="E36" s="55"/>
    </row>
    <row r="37" spans="1:5">
      <c r="A37" s="44"/>
      <c r="E37" s="55"/>
    </row>
    <row r="38" spans="1:5">
      <c r="A38" s="44"/>
      <c r="E38" s="55"/>
    </row>
    <row r="39" spans="1:5">
      <c r="A39" s="44"/>
      <c r="E39" s="55"/>
    </row>
    <row r="40" spans="1:5">
      <c r="A40" s="44"/>
      <c r="E40" s="55"/>
    </row>
    <row r="41" spans="1:5">
      <c r="A41" s="44"/>
      <c r="E41" s="55"/>
    </row>
    <row r="42" spans="1:5">
      <c r="A42" s="44"/>
      <c r="E42" s="55"/>
    </row>
    <row r="43" spans="1:5">
      <c r="A43" s="44"/>
      <c r="E43" s="55"/>
    </row>
    <row r="44" spans="1:5">
      <c r="A44" s="44"/>
      <c r="E44" s="55"/>
    </row>
    <row r="45" spans="1:5">
      <c r="A45" s="44"/>
      <c r="E45" s="55"/>
    </row>
    <row r="46" spans="1:5" ht="36.75" customHeight="1">
      <c r="A46" s="248" t="s">
        <v>29</v>
      </c>
      <c r="B46" s="248"/>
      <c r="C46" s="248"/>
      <c r="D46" s="248"/>
      <c r="E46" s="248"/>
    </row>
    <row r="47" spans="1:5" ht="24" customHeight="1">
      <c r="A47" s="248"/>
      <c r="B47" s="248"/>
      <c r="C47" s="248"/>
      <c r="D47" s="248"/>
      <c r="E47" s="248"/>
    </row>
    <row r="48" spans="1:5" ht="13.5" thickBot="1">
      <c r="A48" s="45"/>
      <c r="B48" s="45"/>
      <c r="C48" s="45"/>
      <c r="D48" s="45"/>
      <c r="E48" s="45"/>
    </row>
    <row r="49" spans="1:9" ht="12.95" customHeight="1" thickBot="1">
      <c r="A49" s="244" t="s">
        <v>30</v>
      </c>
      <c r="B49" s="245" t="s">
        <v>9</v>
      </c>
      <c r="C49" s="245"/>
      <c r="D49" s="245"/>
      <c r="E49" s="253"/>
      <c r="F49" s="168"/>
    </row>
    <row r="50" spans="1:9" ht="24.75" thickBot="1">
      <c r="A50" s="244"/>
      <c r="B50" s="46" t="s">
        <v>10</v>
      </c>
      <c r="C50" s="47" t="s">
        <v>11</v>
      </c>
      <c r="D50" s="47" t="s">
        <v>12</v>
      </c>
      <c r="E50" s="167" t="s">
        <v>13</v>
      </c>
      <c r="F50" s="178" t="s">
        <v>80</v>
      </c>
    </row>
    <row r="51" spans="1:9" ht="26.25" customHeight="1">
      <c r="A51" s="49" t="s">
        <v>31</v>
      </c>
      <c r="B51" s="50">
        <f>B53+B52</f>
        <v>0</v>
      </c>
      <c r="C51" s="50">
        <f>C53+C52</f>
        <v>42319.100000000006</v>
      </c>
      <c r="D51" s="50">
        <f>D53+D52</f>
        <v>688508.29</v>
      </c>
      <c r="E51" s="50">
        <f>E53+E52</f>
        <v>954463.25</v>
      </c>
      <c r="F51" s="50">
        <f>F53+F52</f>
        <v>1685290.64</v>
      </c>
    </row>
    <row r="52" spans="1:9" ht="15" customHeight="1">
      <c r="A52" s="51" t="s">
        <v>32</v>
      </c>
      <c r="B52" s="135">
        <v>0</v>
      </c>
      <c r="C52" s="136">
        <v>32359.99</v>
      </c>
      <c r="D52" s="136">
        <v>426099.75</v>
      </c>
      <c r="E52" s="174">
        <v>574858.32999999996</v>
      </c>
      <c r="F52" s="179">
        <f>B52+C52+D52+E52</f>
        <v>1033318.07</v>
      </c>
      <c r="G52" s="55"/>
      <c r="H52" s="55"/>
      <c r="I52" s="55"/>
    </row>
    <row r="53" spans="1:9" ht="48" thickBot="1">
      <c r="A53" s="56" t="s">
        <v>33</v>
      </c>
      <c r="B53" s="163">
        <f>B55+B56+B57+B58+B59+B60+B61+B62+B63+B64+B65+B66+B67+B68+B69+B70+B71+B72+B73+B74+B75+B76</f>
        <v>0</v>
      </c>
      <c r="C53" s="163">
        <f>C55+C56+C57+C58+C59+C60+C61+C62+C63+C64+C65+C66+C67+C68+C69+C70+C71+C72+C73+C74+C75+C76</f>
        <v>9959.11</v>
      </c>
      <c r="D53" s="163">
        <f>D55+D56+D57+D58+D59+D60+D61+D62+D63+D64+D65+D66+D67+D68+D69+D70+D71+D72+D73+D74+D75+D76</f>
        <v>262408.53999999998</v>
      </c>
      <c r="E53" s="163">
        <f>E55+E56+E57+E58+E59+E60+E61+E62+E63+E64+E65+E66+E67+E68+E69+E70+E71+E72+E73+E74+E75+E76</f>
        <v>379604.92000000004</v>
      </c>
      <c r="F53" s="163">
        <f>F55+F56+F57+F58+F59+F60+F61+F62+F63+F64+F65+F66+F67+F68+F69+F70+F71+F72+F73+F74+F75+F76</f>
        <v>651972.56999999995</v>
      </c>
      <c r="G53" s="55"/>
      <c r="H53" s="55"/>
      <c r="I53" s="55"/>
    </row>
    <row r="54" spans="1:9">
      <c r="A54" s="58" t="s">
        <v>34</v>
      </c>
      <c r="B54" s="59"/>
      <c r="C54" s="60"/>
      <c r="D54" s="60"/>
      <c r="E54" s="166"/>
      <c r="F54" s="177"/>
      <c r="G54" s="55"/>
      <c r="H54" s="55"/>
      <c r="I54" s="55"/>
    </row>
    <row r="55" spans="1:9">
      <c r="A55" s="62" t="s">
        <v>35</v>
      </c>
      <c r="B55" s="137">
        <v>0</v>
      </c>
      <c r="C55" s="138">
        <v>3762.51</v>
      </c>
      <c r="D55" s="138">
        <v>59458.93</v>
      </c>
      <c r="E55" s="175">
        <v>105579.57</v>
      </c>
      <c r="F55" s="169">
        <f>B55+C55+D55+E55</f>
        <v>168801.01</v>
      </c>
      <c r="G55" s="55"/>
      <c r="H55" s="55"/>
      <c r="I55" s="55"/>
    </row>
    <row r="56" spans="1:9" ht="25.5">
      <c r="A56" s="62" t="s">
        <v>36</v>
      </c>
      <c r="B56" s="137">
        <v>0</v>
      </c>
      <c r="C56" s="138">
        <v>0</v>
      </c>
      <c r="D56" s="138">
        <v>2400</v>
      </c>
      <c r="E56" s="175">
        <v>29556.66</v>
      </c>
      <c r="F56" s="169">
        <f t="shared" ref="F56:F76" si="1">B56+C56+D56+E56</f>
        <v>31956.66</v>
      </c>
      <c r="G56" s="55"/>
      <c r="H56" s="55"/>
      <c r="I56" s="55"/>
    </row>
    <row r="57" spans="1:9">
      <c r="A57" s="62" t="s">
        <v>37</v>
      </c>
      <c r="B57" s="137">
        <v>0</v>
      </c>
      <c r="C57" s="138">
        <v>0</v>
      </c>
      <c r="D57" s="138">
        <v>0</v>
      </c>
      <c r="E57" s="175">
        <v>169.85</v>
      </c>
      <c r="F57" s="169">
        <f t="shared" si="1"/>
        <v>169.85</v>
      </c>
      <c r="G57" s="55"/>
      <c r="H57" s="55"/>
      <c r="I57" s="55"/>
    </row>
    <row r="58" spans="1:9">
      <c r="A58" s="62" t="s">
        <v>38</v>
      </c>
      <c r="B58" s="137">
        <v>0</v>
      </c>
      <c r="C58" s="138">
        <v>0</v>
      </c>
      <c r="D58" s="138">
        <v>5333.05</v>
      </c>
      <c r="E58" s="175">
        <v>7317.91</v>
      </c>
      <c r="F58" s="169">
        <f t="shared" si="1"/>
        <v>12650.96</v>
      </c>
      <c r="G58" s="55"/>
      <c r="H58" s="55"/>
      <c r="I58" s="55"/>
    </row>
    <row r="59" spans="1:9" ht="25.5">
      <c r="A59" s="62" t="s">
        <v>39</v>
      </c>
      <c r="B59" s="137">
        <v>0</v>
      </c>
      <c r="C59" s="138">
        <v>0</v>
      </c>
      <c r="D59" s="138">
        <v>962.05</v>
      </c>
      <c r="E59" s="175">
        <v>0</v>
      </c>
      <c r="F59" s="169">
        <f t="shared" si="1"/>
        <v>962.05</v>
      </c>
      <c r="G59" s="55"/>
      <c r="H59" s="55"/>
      <c r="I59" s="55"/>
    </row>
    <row r="60" spans="1:9">
      <c r="A60" s="62" t="s">
        <v>40</v>
      </c>
      <c r="B60" s="137">
        <v>0</v>
      </c>
      <c r="C60" s="138">
        <v>0</v>
      </c>
      <c r="D60" s="138">
        <v>0</v>
      </c>
      <c r="E60" s="175">
        <v>0</v>
      </c>
      <c r="F60" s="169">
        <f t="shared" si="1"/>
        <v>0</v>
      </c>
      <c r="G60" s="55"/>
      <c r="H60" s="55"/>
      <c r="I60" s="55"/>
    </row>
    <row r="61" spans="1:9">
      <c r="A61" s="62" t="s">
        <v>41</v>
      </c>
      <c r="B61" s="137">
        <v>0</v>
      </c>
      <c r="C61" s="138">
        <v>0</v>
      </c>
      <c r="D61" s="138">
        <v>0</v>
      </c>
      <c r="E61" s="175">
        <v>0</v>
      </c>
      <c r="F61" s="169">
        <f t="shared" si="1"/>
        <v>0</v>
      </c>
      <c r="G61" s="55"/>
      <c r="H61" s="55"/>
      <c r="I61" s="55"/>
    </row>
    <row r="62" spans="1:9">
      <c r="A62" s="62" t="s">
        <v>42</v>
      </c>
      <c r="B62" s="137">
        <v>0</v>
      </c>
      <c r="C62" s="138">
        <v>0</v>
      </c>
      <c r="D62" s="138">
        <v>0</v>
      </c>
      <c r="E62" s="175">
        <v>0</v>
      </c>
      <c r="F62" s="169">
        <f t="shared" si="1"/>
        <v>0</v>
      </c>
      <c r="G62" s="55"/>
      <c r="H62" s="55"/>
      <c r="I62" s="55"/>
    </row>
    <row r="63" spans="1:9" ht="25.5">
      <c r="A63" s="62" t="s">
        <v>43</v>
      </c>
      <c r="B63" s="137">
        <v>0</v>
      </c>
      <c r="C63" s="138">
        <v>0</v>
      </c>
      <c r="D63" s="138">
        <v>0</v>
      </c>
      <c r="E63" s="175">
        <v>0</v>
      </c>
      <c r="F63" s="169">
        <f t="shared" si="1"/>
        <v>0</v>
      </c>
      <c r="G63" s="55"/>
      <c r="H63" s="55"/>
      <c r="I63" s="55"/>
    </row>
    <row r="64" spans="1:9">
      <c r="A64" s="62" t="s">
        <v>44</v>
      </c>
      <c r="B64" s="137">
        <v>0</v>
      </c>
      <c r="C64" s="138">
        <v>0</v>
      </c>
      <c r="D64" s="138">
        <v>8174.77</v>
      </c>
      <c r="E64" s="175">
        <v>19166.66</v>
      </c>
      <c r="F64" s="169">
        <f t="shared" si="1"/>
        <v>27341.43</v>
      </c>
      <c r="G64" s="55"/>
      <c r="H64" s="55"/>
      <c r="I64" s="55"/>
    </row>
    <row r="65" spans="1:9">
      <c r="A65" s="62" t="s">
        <v>45</v>
      </c>
      <c r="B65" s="137">
        <v>0</v>
      </c>
      <c r="C65" s="138">
        <v>268.31</v>
      </c>
      <c r="D65" s="138">
        <v>0</v>
      </c>
      <c r="E65" s="175">
        <v>0</v>
      </c>
      <c r="F65" s="169">
        <f t="shared" si="1"/>
        <v>268.31</v>
      </c>
      <c r="G65" s="55"/>
      <c r="H65" s="55"/>
      <c r="I65" s="55"/>
    </row>
    <row r="66" spans="1:9">
      <c r="A66" s="62" t="s">
        <v>46</v>
      </c>
      <c r="B66" s="137">
        <v>0</v>
      </c>
      <c r="C66" s="138">
        <v>0</v>
      </c>
      <c r="D66" s="138">
        <v>0</v>
      </c>
      <c r="E66" s="175">
        <v>0</v>
      </c>
      <c r="F66" s="169">
        <f t="shared" si="1"/>
        <v>0</v>
      </c>
      <c r="G66" s="55"/>
      <c r="H66" s="55"/>
      <c r="I66" s="55"/>
    </row>
    <row r="67" spans="1:9" ht="25.5">
      <c r="A67" s="62" t="s">
        <v>47</v>
      </c>
      <c r="B67" s="137">
        <v>0</v>
      </c>
      <c r="C67" s="138">
        <v>0</v>
      </c>
      <c r="D67" s="138">
        <v>14622.06</v>
      </c>
      <c r="E67" s="175">
        <v>14136.87</v>
      </c>
      <c r="F67" s="169">
        <f t="shared" si="1"/>
        <v>28758.93</v>
      </c>
      <c r="G67" s="55"/>
      <c r="H67" s="55"/>
      <c r="I67" s="55"/>
    </row>
    <row r="68" spans="1:9">
      <c r="A68" s="62" t="s">
        <v>48</v>
      </c>
      <c r="B68" s="137">
        <v>0</v>
      </c>
      <c r="C68" s="138">
        <v>0</v>
      </c>
      <c r="D68" s="138">
        <v>0</v>
      </c>
      <c r="E68" s="175">
        <v>0</v>
      </c>
      <c r="F68" s="169">
        <f t="shared" si="1"/>
        <v>0</v>
      </c>
      <c r="G68" s="55"/>
      <c r="H68" s="55"/>
      <c r="I68" s="55"/>
    </row>
    <row r="69" spans="1:9">
      <c r="A69" s="62" t="s">
        <v>49</v>
      </c>
      <c r="B69" s="137">
        <v>0</v>
      </c>
      <c r="C69" s="138">
        <v>0</v>
      </c>
      <c r="D69" s="138">
        <v>0</v>
      </c>
      <c r="E69" s="175">
        <v>8314.7900000000009</v>
      </c>
      <c r="F69" s="169">
        <f t="shared" si="1"/>
        <v>8314.7900000000009</v>
      </c>
      <c r="G69" s="55"/>
      <c r="H69" s="55"/>
      <c r="I69" s="55"/>
    </row>
    <row r="70" spans="1:9" ht="25.5">
      <c r="A70" s="62" t="s">
        <v>50</v>
      </c>
      <c r="B70" s="137">
        <v>0</v>
      </c>
      <c r="C70" s="138">
        <v>0</v>
      </c>
      <c r="D70" s="138">
        <v>9387</v>
      </c>
      <c r="E70" s="175">
        <v>10620</v>
      </c>
      <c r="F70" s="169">
        <f t="shared" si="1"/>
        <v>20007</v>
      </c>
      <c r="G70" s="55"/>
      <c r="H70" s="55"/>
      <c r="I70" s="55"/>
    </row>
    <row r="71" spans="1:9">
      <c r="A71" s="62" t="s">
        <v>51</v>
      </c>
      <c r="B71" s="137">
        <v>0</v>
      </c>
      <c r="C71" s="138">
        <v>0</v>
      </c>
      <c r="D71" s="138">
        <v>0</v>
      </c>
      <c r="E71" s="175">
        <v>0</v>
      </c>
      <c r="F71" s="169">
        <f t="shared" si="1"/>
        <v>0</v>
      </c>
      <c r="G71" s="55"/>
      <c r="H71" s="55"/>
      <c r="I71" s="55"/>
    </row>
    <row r="72" spans="1:9" ht="25.5">
      <c r="A72" s="62" t="s">
        <v>52</v>
      </c>
      <c r="B72" s="137">
        <v>0</v>
      </c>
      <c r="C72" s="138">
        <v>0</v>
      </c>
      <c r="D72" s="138">
        <v>11297.22</v>
      </c>
      <c r="E72" s="175">
        <v>33845.4</v>
      </c>
      <c r="F72" s="169">
        <f t="shared" si="1"/>
        <v>45142.62</v>
      </c>
      <c r="G72" s="55"/>
      <c r="H72" s="55"/>
      <c r="I72" s="55"/>
    </row>
    <row r="73" spans="1:9" ht="38.25">
      <c r="A73" s="62" t="s">
        <v>53</v>
      </c>
      <c r="B73" s="137">
        <v>0</v>
      </c>
      <c r="C73" s="138">
        <v>0</v>
      </c>
      <c r="D73" s="138">
        <v>15882</v>
      </c>
      <c r="E73" s="175">
        <v>18654</v>
      </c>
      <c r="F73" s="169">
        <f t="shared" si="1"/>
        <v>34536</v>
      </c>
      <c r="G73" s="55"/>
      <c r="H73" s="55"/>
      <c r="I73" s="55"/>
    </row>
    <row r="74" spans="1:9" ht="38.25">
      <c r="A74" s="62" t="s">
        <v>54</v>
      </c>
      <c r="B74" s="137">
        <v>0</v>
      </c>
      <c r="C74" s="138">
        <v>0</v>
      </c>
      <c r="D74" s="138">
        <v>1417.59</v>
      </c>
      <c r="E74" s="175">
        <v>718.58</v>
      </c>
      <c r="F74" s="169">
        <f t="shared" si="1"/>
        <v>2136.17</v>
      </c>
      <c r="G74" s="55"/>
      <c r="H74" s="55"/>
      <c r="I74" s="55"/>
    </row>
    <row r="75" spans="1:9" ht="37.5" customHeight="1">
      <c r="A75" s="62" t="s">
        <v>55</v>
      </c>
      <c r="B75" s="137">
        <v>0</v>
      </c>
      <c r="C75" s="138">
        <v>375.44</v>
      </c>
      <c r="D75" s="138">
        <v>85901.02</v>
      </c>
      <c r="E75" s="175">
        <v>60758.73</v>
      </c>
      <c r="F75" s="169">
        <f t="shared" si="1"/>
        <v>147035.19</v>
      </c>
      <c r="G75" s="55"/>
      <c r="H75" s="55"/>
      <c r="I75" s="55"/>
    </row>
    <row r="76" spans="1:9" ht="15.75" customHeight="1" thickBot="1">
      <c r="A76" s="64" t="s">
        <v>56</v>
      </c>
      <c r="B76" s="139">
        <v>0</v>
      </c>
      <c r="C76" s="140">
        <v>5552.85</v>
      </c>
      <c r="D76" s="140">
        <v>47572.85</v>
      </c>
      <c r="E76" s="176">
        <v>70765.899999999994</v>
      </c>
      <c r="F76" s="169">
        <f t="shared" si="1"/>
        <v>123891.59999999999</v>
      </c>
      <c r="G76" s="55"/>
      <c r="H76" s="55"/>
      <c r="I76" s="55"/>
    </row>
    <row r="77" spans="1:9">
      <c r="D77" t="s">
        <v>63</v>
      </c>
      <c r="E77" s="55">
        <f>B51+C51+D51+E51</f>
        <v>1685290.6400000001</v>
      </c>
    </row>
    <row r="79" spans="1:9">
      <c r="A79" s="71" t="s">
        <v>101</v>
      </c>
      <c r="D79" s="67" t="s">
        <v>58</v>
      </c>
    </row>
    <row r="80" spans="1:9">
      <c r="A80" s="68" t="s">
        <v>59</v>
      </c>
      <c r="D80" s="4" t="s">
        <v>60</v>
      </c>
    </row>
  </sheetData>
  <mergeCells count="10">
    <mergeCell ref="A3:E3"/>
    <mergeCell ref="A5:E5"/>
    <mergeCell ref="B6:E6"/>
    <mergeCell ref="A9:E9"/>
    <mergeCell ref="A49:A50"/>
    <mergeCell ref="B49:E49"/>
    <mergeCell ref="A10:A12"/>
    <mergeCell ref="B10:E10"/>
    <mergeCell ref="B11:E11"/>
    <mergeCell ref="A46:E47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0"/>
  <sheetViews>
    <sheetView topLeftCell="A8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5.8554687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66</v>
      </c>
      <c r="B5" s="241"/>
      <c r="C5" s="241"/>
      <c r="D5" s="241"/>
      <c r="E5" s="241"/>
    </row>
    <row r="6" spans="1:6" ht="20.25" customHeight="1">
      <c r="A6" s="7" t="s">
        <v>3</v>
      </c>
      <c r="B6" s="242" t="s">
        <v>67</v>
      </c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41">
        <v>0.17</v>
      </c>
      <c r="C13" s="142">
        <v>5.27</v>
      </c>
      <c r="D13" s="142">
        <v>7.37</v>
      </c>
      <c r="E13" s="143">
        <v>8.39</v>
      </c>
      <c r="F13" s="20">
        <f t="shared" ref="F13:F24" si="0">COUNT(B13:E13)</f>
        <v>4</v>
      </c>
    </row>
    <row r="14" spans="1:6">
      <c r="A14" s="21" t="s">
        <v>15</v>
      </c>
      <c r="B14" s="144">
        <v>0.17</v>
      </c>
      <c r="C14" s="145">
        <v>5.27</v>
      </c>
      <c r="D14" s="145">
        <v>7.94</v>
      </c>
      <c r="E14" s="146">
        <v>8.25</v>
      </c>
      <c r="F14" s="20">
        <f t="shared" si="0"/>
        <v>4</v>
      </c>
    </row>
    <row r="15" spans="1:6">
      <c r="A15" s="21" t="s">
        <v>16</v>
      </c>
      <c r="B15" s="144">
        <v>0.17</v>
      </c>
      <c r="C15" s="145">
        <v>5.27</v>
      </c>
      <c r="D15" s="145">
        <v>7.84</v>
      </c>
      <c r="E15" s="146">
        <v>8.39</v>
      </c>
      <c r="F15" s="20">
        <f t="shared" si="0"/>
        <v>4</v>
      </c>
    </row>
    <row r="16" spans="1:6">
      <c r="A16" s="21" t="s">
        <v>17</v>
      </c>
      <c r="B16" s="144">
        <v>0.17</v>
      </c>
      <c r="C16" s="145">
        <v>5.18</v>
      </c>
      <c r="D16" s="145">
        <v>7.94</v>
      </c>
      <c r="E16" s="146">
        <v>8.39</v>
      </c>
      <c r="F16" s="20">
        <f t="shared" si="0"/>
        <v>4</v>
      </c>
    </row>
    <row r="17" spans="1:6">
      <c r="A17" s="21" t="s">
        <v>18</v>
      </c>
      <c r="B17" s="144">
        <v>0.17</v>
      </c>
      <c r="C17" s="145">
        <v>4.8899999999999997</v>
      </c>
      <c r="D17" s="145">
        <v>7.94</v>
      </c>
      <c r="E17" s="146">
        <v>8.3699999999999992</v>
      </c>
      <c r="F17" s="20">
        <f t="shared" si="0"/>
        <v>4</v>
      </c>
    </row>
    <row r="18" spans="1:6">
      <c r="A18" s="21" t="s">
        <v>19</v>
      </c>
      <c r="B18" s="144">
        <v>0.17</v>
      </c>
      <c r="C18" s="145">
        <v>5.18</v>
      </c>
      <c r="D18" s="145">
        <v>7.97</v>
      </c>
      <c r="E18" s="146">
        <v>8.39</v>
      </c>
      <c r="F18" s="20">
        <f t="shared" si="0"/>
        <v>4</v>
      </c>
    </row>
    <row r="19" spans="1:6">
      <c r="A19" s="21" t="s">
        <v>20</v>
      </c>
      <c r="B19" s="144">
        <v>0.17</v>
      </c>
      <c r="C19" s="145">
        <v>5.27</v>
      </c>
      <c r="D19" s="145">
        <v>7.94</v>
      </c>
      <c r="E19" s="146">
        <v>8.39</v>
      </c>
      <c r="F19" s="20">
        <f t="shared" si="0"/>
        <v>4</v>
      </c>
    </row>
    <row r="20" spans="1:6">
      <c r="A20" s="21" t="s">
        <v>21</v>
      </c>
      <c r="B20" s="144">
        <v>0.17</v>
      </c>
      <c r="C20" s="145">
        <v>5.27</v>
      </c>
      <c r="D20" s="145">
        <v>7.94</v>
      </c>
      <c r="E20" s="146">
        <v>8.39</v>
      </c>
      <c r="F20" s="20">
        <f t="shared" si="0"/>
        <v>4</v>
      </c>
    </row>
    <row r="21" spans="1:6">
      <c r="A21" s="21" t="s">
        <v>22</v>
      </c>
      <c r="B21" s="144">
        <v>0.82</v>
      </c>
      <c r="C21" s="145">
        <v>5.55</v>
      </c>
      <c r="D21" s="145">
        <v>7.92</v>
      </c>
      <c r="E21" s="146">
        <v>8.76</v>
      </c>
      <c r="F21" s="20">
        <f t="shared" si="0"/>
        <v>4</v>
      </c>
    </row>
    <row r="22" spans="1:6">
      <c r="A22" s="21" t="s">
        <v>23</v>
      </c>
      <c r="B22" s="144">
        <v>0.8</v>
      </c>
      <c r="C22" s="145">
        <v>5.48</v>
      </c>
      <c r="D22" s="145">
        <v>7.83</v>
      </c>
      <c r="E22" s="146">
        <v>8.75</v>
      </c>
      <c r="F22" s="20">
        <f t="shared" si="0"/>
        <v>4</v>
      </c>
    </row>
    <row r="23" spans="1:6">
      <c r="A23" s="21" t="s">
        <v>24</v>
      </c>
      <c r="B23" s="144">
        <v>0.82</v>
      </c>
      <c r="C23" s="145">
        <v>5.53</v>
      </c>
      <c r="D23" s="145">
        <v>7.79</v>
      </c>
      <c r="E23" s="146">
        <v>8.59</v>
      </c>
      <c r="F23" s="20">
        <f t="shared" si="0"/>
        <v>4</v>
      </c>
    </row>
    <row r="24" spans="1:6" ht="13.5" thickBot="1">
      <c r="A24" s="25" t="s">
        <v>25</v>
      </c>
      <c r="B24" s="157">
        <v>0.82</v>
      </c>
      <c r="C24" s="158">
        <v>5.53</v>
      </c>
      <c r="D24" s="158">
        <v>7.92</v>
      </c>
      <c r="E24" s="159">
        <v>8.75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0.16999999999999998</v>
      </c>
      <c r="C26" s="32">
        <f>(C13+C14+C15+C16+C17+C18+C19+C20)/8</f>
        <v>5.1999999999999993</v>
      </c>
      <c r="D26" s="32">
        <f>(D13+D14+D15+D16+D17+D18+D19+D20)/8</f>
        <v>7.8599999999999994</v>
      </c>
      <c r="E26" s="32">
        <f>(E13+E14+E15+E16+E17+E18+E19+E20)/8</f>
        <v>8.370000000000001</v>
      </c>
      <c r="F26" s="20"/>
    </row>
    <row r="27" spans="1:6" s="35" customFormat="1">
      <c r="A27" s="36" t="s">
        <v>27</v>
      </c>
      <c r="B27" s="37">
        <f>(B21+B22+B23+B24)/4</f>
        <v>0.81499999999999995</v>
      </c>
      <c r="C27" s="37">
        <f>(C21+C22+C23+C24)/4</f>
        <v>5.5225000000000009</v>
      </c>
      <c r="D27" s="37">
        <f>(D21+D22+D23+D24)/4</f>
        <v>7.8650000000000002</v>
      </c>
      <c r="E27" s="37">
        <f>(E21+E22+E23+E24)/4</f>
        <v>8.7124999999999986</v>
      </c>
      <c r="F27" s="20"/>
    </row>
    <row r="28" spans="1:6">
      <c r="A28" s="40" t="s">
        <v>28</v>
      </c>
      <c r="B28" s="41">
        <f>(B13+B14+B15+B16+B17+B18+B19+B20+B21+B22+B23+B24)/12</f>
        <v>0.38499999999999995</v>
      </c>
      <c r="C28" s="41">
        <f>(C13+C14+C15+C16+C17+C18+C19+C20+C21+C22+C23+C24)/12</f>
        <v>5.3075000000000001</v>
      </c>
      <c r="D28" s="41">
        <f>(D13+D14+D15+D16+D17+D18+D19+D20+D21+D22+D23+D24)/12</f>
        <v>7.8616666666666672</v>
      </c>
      <c r="E28" s="41">
        <f>(E13+E14+E15+E16+E17+E18+E19+E20+E21+E22+E23+E24)/12</f>
        <v>8.4841666666666686</v>
      </c>
      <c r="F28" s="20"/>
    </row>
    <row r="29" spans="1:6">
      <c r="A29" s="44"/>
      <c r="D29" t="s">
        <v>62</v>
      </c>
      <c r="E29" s="55">
        <f>B28+C28+D28+E28</f>
        <v>22.038333333333334</v>
      </c>
    </row>
    <row r="30" spans="1:6">
      <c r="A30" s="44"/>
      <c r="E30" s="55"/>
    </row>
    <row r="31" spans="1:6">
      <c r="A31" s="44"/>
      <c r="E31" s="55"/>
    </row>
    <row r="32" spans="1:6">
      <c r="A32" s="44"/>
      <c r="E32" s="55"/>
    </row>
    <row r="33" spans="1:5">
      <c r="A33" s="44"/>
      <c r="E33" s="55"/>
    </row>
    <row r="34" spans="1:5">
      <c r="A34" s="44"/>
      <c r="E34" s="55"/>
    </row>
    <row r="35" spans="1:5">
      <c r="A35" s="44"/>
      <c r="E35" s="55"/>
    </row>
    <row r="36" spans="1:5">
      <c r="A36" s="44"/>
      <c r="E36" s="55"/>
    </row>
    <row r="37" spans="1:5">
      <c r="A37" s="44"/>
      <c r="E37" s="55"/>
    </row>
    <row r="38" spans="1:5">
      <c r="A38" s="44"/>
      <c r="E38" s="55"/>
    </row>
    <row r="39" spans="1:5">
      <c r="A39" s="44"/>
      <c r="E39" s="55"/>
    </row>
    <row r="40" spans="1:5">
      <c r="A40" s="44"/>
      <c r="E40" s="55"/>
    </row>
    <row r="41" spans="1:5">
      <c r="A41" s="44"/>
      <c r="E41" s="55"/>
    </row>
    <row r="42" spans="1:5">
      <c r="A42" s="44"/>
      <c r="E42" s="55"/>
    </row>
    <row r="43" spans="1:5">
      <c r="A43" s="44"/>
      <c r="E43" s="55"/>
    </row>
    <row r="44" spans="1:5">
      <c r="A44" s="44"/>
      <c r="E44" s="55"/>
    </row>
    <row r="45" spans="1:5">
      <c r="A45" s="44"/>
      <c r="E45" s="55"/>
    </row>
    <row r="46" spans="1:5" ht="12.95" customHeight="1">
      <c r="A46" s="248" t="s">
        <v>29</v>
      </c>
      <c r="B46" s="248"/>
      <c r="C46" s="248"/>
      <c r="D46" s="248"/>
      <c r="E46" s="248"/>
    </row>
    <row r="47" spans="1:5" ht="24" customHeight="1">
      <c r="A47" s="248"/>
      <c r="B47" s="248"/>
      <c r="C47" s="248"/>
      <c r="D47" s="248"/>
      <c r="E47" s="248"/>
    </row>
    <row r="48" spans="1:5" ht="13.5" thickBot="1">
      <c r="A48" s="45"/>
      <c r="B48" s="45"/>
      <c r="C48" s="45"/>
      <c r="D48" s="45"/>
      <c r="E48" s="45"/>
    </row>
    <row r="49" spans="1:9" ht="12.95" customHeight="1" thickBot="1">
      <c r="A49" s="244" t="s">
        <v>30</v>
      </c>
      <c r="B49" s="245" t="s">
        <v>9</v>
      </c>
      <c r="C49" s="245"/>
      <c r="D49" s="245"/>
      <c r="E49" s="253"/>
      <c r="F49" s="168"/>
    </row>
    <row r="50" spans="1:9" ht="24.75" thickBot="1">
      <c r="A50" s="244"/>
      <c r="B50" s="46" t="s">
        <v>10</v>
      </c>
      <c r="C50" s="47" t="s">
        <v>11</v>
      </c>
      <c r="D50" s="47" t="s">
        <v>12</v>
      </c>
      <c r="E50" s="167" t="s">
        <v>13</v>
      </c>
      <c r="F50" s="180" t="s">
        <v>80</v>
      </c>
      <c r="G50" s="170"/>
    </row>
    <row r="51" spans="1:9" ht="26.25" customHeight="1" thickBot="1">
      <c r="A51" s="49" t="s">
        <v>31</v>
      </c>
      <c r="B51" s="50">
        <f>B53+B52</f>
        <v>12430.86</v>
      </c>
      <c r="C51" s="50">
        <f>C53+C52</f>
        <v>200156.36</v>
      </c>
      <c r="D51" s="50">
        <f>D53+D52</f>
        <v>396204.73</v>
      </c>
      <c r="E51" s="164">
        <f>E53+E52</f>
        <v>502980.98</v>
      </c>
      <c r="F51" s="183">
        <f>F53+F52</f>
        <v>1111772.93</v>
      </c>
    </row>
    <row r="52" spans="1:9" ht="15" customHeight="1" thickBot="1">
      <c r="A52" s="51" t="s">
        <v>32</v>
      </c>
      <c r="B52" s="135">
        <v>10408.290000000001</v>
      </c>
      <c r="C52" s="136">
        <v>146195.51999999999</v>
      </c>
      <c r="D52" s="136">
        <v>245078.91</v>
      </c>
      <c r="E52" s="174">
        <v>309908.40000000002</v>
      </c>
      <c r="F52" s="179">
        <f>B52+C52+D52+E52</f>
        <v>711591.12</v>
      </c>
      <c r="G52" s="55"/>
      <c r="H52" s="55"/>
      <c r="I52" s="55"/>
    </row>
    <row r="53" spans="1:9" ht="48" thickBot="1">
      <c r="A53" s="56" t="s">
        <v>33</v>
      </c>
      <c r="B53" s="163">
        <f>B55+B56+B57+B58+B59+B60+B61+B62+B63+B64+B65+B66+B67+B68+B69+B70+B71+B72+B73+B74+B75+B76</f>
        <v>2022.5700000000002</v>
      </c>
      <c r="C53" s="163">
        <f>C55+C56+C57+C58+C59+C60+C61+C62+C63+C64+C65+C66+C67+C68+C69+C70+C71+C72+C73+C74+C75+C76</f>
        <v>53960.840000000004</v>
      </c>
      <c r="D53" s="163">
        <f>D55+D56+D57+D58+D59+D60+D61+D62+D63+D64+D65+D66+D67+D68+D69+D70+D71+D72+D73+D74+D75+D76</f>
        <v>151125.82</v>
      </c>
      <c r="E53" s="165">
        <f>E55+E56+E57+E58+E59+E60+E61+E62+E63+E64+E65+E66+E67+E68+E69+E70+E71+E72+E73+E74+E75+E76</f>
        <v>193072.58</v>
      </c>
      <c r="F53" s="181">
        <f>F55+F56+F57+F58+F59+F60+F61+F62+F63+F64+F65+F66+F67+F68+F69+F70+F71+F72+F73+F74+F75+F76</f>
        <v>400181.81</v>
      </c>
      <c r="G53" s="55"/>
      <c r="H53" s="55"/>
      <c r="I53" s="55"/>
    </row>
    <row r="54" spans="1:9">
      <c r="A54" s="58" t="s">
        <v>34</v>
      </c>
      <c r="B54" s="59"/>
      <c r="C54" s="60"/>
      <c r="D54" s="60"/>
      <c r="E54" s="166"/>
      <c r="F54" s="177"/>
      <c r="G54" s="55"/>
      <c r="H54" s="55"/>
      <c r="I54" s="55"/>
    </row>
    <row r="55" spans="1:9">
      <c r="A55" s="62" t="s">
        <v>35</v>
      </c>
      <c r="B55" s="137">
        <v>0</v>
      </c>
      <c r="C55" s="138">
        <v>15626.84</v>
      </c>
      <c r="D55" s="138">
        <v>35943.47</v>
      </c>
      <c r="E55" s="175">
        <v>51204.55</v>
      </c>
      <c r="F55" s="169">
        <f>B55+C55+D55+E55</f>
        <v>102774.86</v>
      </c>
      <c r="G55" s="55"/>
      <c r="H55" s="55"/>
      <c r="I55" s="55"/>
    </row>
    <row r="56" spans="1:9" ht="25.5">
      <c r="A56" s="62" t="s">
        <v>36</v>
      </c>
      <c r="B56" s="137">
        <v>0</v>
      </c>
      <c r="C56" s="138">
        <v>0</v>
      </c>
      <c r="D56" s="138">
        <v>18426.66</v>
      </c>
      <c r="E56" s="175">
        <v>8166.67</v>
      </c>
      <c r="F56" s="169">
        <f t="shared" ref="F56:F76" si="1">B56+C56+D56+E56</f>
        <v>26593.33</v>
      </c>
      <c r="G56" s="55"/>
      <c r="H56" s="55"/>
      <c r="I56" s="55"/>
    </row>
    <row r="57" spans="1:9">
      <c r="A57" s="62" t="s">
        <v>37</v>
      </c>
      <c r="B57" s="137">
        <v>0</v>
      </c>
      <c r="C57" s="138">
        <v>0</v>
      </c>
      <c r="D57" s="138">
        <v>0</v>
      </c>
      <c r="E57" s="175">
        <v>253.65</v>
      </c>
      <c r="F57" s="169">
        <f t="shared" si="1"/>
        <v>253.65</v>
      </c>
      <c r="G57" s="55"/>
      <c r="H57" s="55"/>
      <c r="I57" s="55"/>
    </row>
    <row r="58" spans="1:9">
      <c r="A58" s="62" t="s">
        <v>38</v>
      </c>
      <c r="B58" s="137">
        <v>0</v>
      </c>
      <c r="C58" s="138">
        <v>2562.77</v>
      </c>
      <c r="D58" s="138">
        <v>4211.5600000000004</v>
      </c>
      <c r="E58" s="175">
        <v>3559.52</v>
      </c>
      <c r="F58" s="169">
        <f t="shared" si="1"/>
        <v>10333.85</v>
      </c>
      <c r="G58" s="55"/>
      <c r="H58" s="55"/>
      <c r="I58" s="55"/>
    </row>
    <row r="59" spans="1:9" ht="25.5">
      <c r="A59" s="62" t="s">
        <v>39</v>
      </c>
      <c r="B59" s="137">
        <v>0</v>
      </c>
      <c r="C59" s="138">
        <v>0</v>
      </c>
      <c r="D59" s="138">
        <v>0</v>
      </c>
      <c r="E59" s="175">
        <v>967.49</v>
      </c>
      <c r="F59" s="169">
        <f t="shared" si="1"/>
        <v>967.49</v>
      </c>
      <c r="G59" s="55"/>
      <c r="H59" s="55"/>
      <c r="I59" s="55"/>
    </row>
    <row r="60" spans="1:9">
      <c r="A60" s="62" t="s">
        <v>40</v>
      </c>
      <c r="B60" s="137">
        <v>0</v>
      </c>
      <c r="C60" s="138">
        <v>0</v>
      </c>
      <c r="D60" s="138">
        <v>0</v>
      </c>
      <c r="E60" s="175">
        <v>0</v>
      </c>
      <c r="F60" s="169">
        <f t="shared" si="1"/>
        <v>0</v>
      </c>
      <c r="G60" s="55"/>
      <c r="H60" s="55"/>
      <c r="I60" s="55"/>
    </row>
    <row r="61" spans="1:9">
      <c r="A61" s="62" t="s">
        <v>41</v>
      </c>
      <c r="B61" s="137">
        <v>0</v>
      </c>
      <c r="C61" s="138">
        <v>0</v>
      </c>
      <c r="D61" s="138">
        <v>0</v>
      </c>
      <c r="E61" s="175">
        <v>0</v>
      </c>
      <c r="F61" s="169">
        <f t="shared" si="1"/>
        <v>0</v>
      </c>
      <c r="G61" s="55"/>
      <c r="H61" s="55"/>
      <c r="I61" s="55"/>
    </row>
    <row r="62" spans="1:9">
      <c r="A62" s="62" t="s">
        <v>42</v>
      </c>
      <c r="B62" s="137">
        <v>0</v>
      </c>
      <c r="C62" s="138">
        <v>0</v>
      </c>
      <c r="D62" s="138">
        <v>0</v>
      </c>
      <c r="E62" s="175">
        <v>0</v>
      </c>
      <c r="F62" s="169">
        <f t="shared" si="1"/>
        <v>0</v>
      </c>
      <c r="G62" s="55"/>
      <c r="H62" s="55"/>
      <c r="I62" s="55"/>
    </row>
    <row r="63" spans="1:9" ht="25.5">
      <c r="A63" s="62" t="s">
        <v>43</v>
      </c>
      <c r="B63" s="137">
        <v>0</v>
      </c>
      <c r="C63" s="138">
        <v>0</v>
      </c>
      <c r="D63" s="138">
        <v>0</v>
      </c>
      <c r="E63" s="175">
        <v>0</v>
      </c>
      <c r="F63" s="169">
        <f t="shared" si="1"/>
        <v>0</v>
      </c>
      <c r="G63" s="55"/>
      <c r="H63" s="55"/>
      <c r="I63" s="55"/>
    </row>
    <row r="64" spans="1:9">
      <c r="A64" s="62" t="s">
        <v>44</v>
      </c>
      <c r="B64" s="137">
        <v>356</v>
      </c>
      <c r="C64" s="138">
        <v>200</v>
      </c>
      <c r="D64" s="138">
        <v>11139.34</v>
      </c>
      <c r="E64" s="175">
        <v>4758.67</v>
      </c>
      <c r="F64" s="169">
        <f t="shared" si="1"/>
        <v>16454.010000000002</v>
      </c>
      <c r="G64" s="55"/>
      <c r="H64" s="55"/>
      <c r="I64" s="55"/>
    </row>
    <row r="65" spans="1:9">
      <c r="A65" s="62" t="s">
        <v>45</v>
      </c>
      <c r="B65" s="137">
        <v>0</v>
      </c>
      <c r="C65" s="138">
        <v>0</v>
      </c>
      <c r="D65" s="138">
        <v>0</v>
      </c>
      <c r="E65" s="175">
        <v>0</v>
      </c>
      <c r="F65" s="169">
        <f t="shared" si="1"/>
        <v>0</v>
      </c>
      <c r="G65" s="55"/>
      <c r="H65" s="55"/>
      <c r="I65" s="55"/>
    </row>
    <row r="66" spans="1:9">
      <c r="A66" s="62" t="s">
        <v>46</v>
      </c>
      <c r="B66" s="137">
        <v>0</v>
      </c>
      <c r="C66" s="138">
        <v>0</v>
      </c>
      <c r="D66" s="138">
        <v>0</v>
      </c>
      <c r="E66" s="175">
        <v>0</v>
      </c>
      <c r="F66" s="169">
        <f t="shared" si="1"/>
        <v>0</v>
      </c>
      <c r="G66" s="55"/>
      <c r="H66" s="55"/>
      <c r="I66" s="55"/>
    </row>
    <row r="67" spans="1:9" ht="25.5">
      <c r="A67" s="62" t="s">
        <v>47</v>
      </c>
      <c r="B67" s="137">
        <v>0</v>
      </c>
      <c r="C67" s="138">
        <v>829</v>
      </c>
      <c r="D67" s="138">
        <v>5816.16</v>
      </c>
      <c r="E67" s="175">
        <v>6545.28</v>
      </c>
      <c r="F67" s="169">
        <f t="shared" si="1"/>
        <v>13190.439999999999</v>
      </c>
      <c r="G67" s="55"/>
      <c r="H67" s="55"/>
      <c r="I67" s="55"/>
    </row>
    <row r="68" spans="1:9">
      <c r="A68" s="62" t="s">
        <v>48</v>
      </c>
      <c r="B68" s="137">
        <v>0</v>
      </c>
      <c r="C68" s="138">
        <v>0</v>
      </c>
      <c r="D68" s="138">
        <v>0</v>
      </c>
      <c r="E68" s="175">
        <v>0</v>
      </c>
      <c r="F68" s="169">
        <f t="shared" si="1"/>
        <v>0</v>
      </c>
      <c r="G68" s="55"/>
      <c r="H68" s="55"/>
      <c r="I68" s="55"/>
    </row>
    <row r="69" spans="1:9">
      <c r="A69" s="62" t="s">
        <v>49</v>
      </c>
      <c r="B69" s="137">
        <v>0</v>
      </c>
      <c r="C69" s="138">
        <v>0</v>
      </c>
      <c r="D69" s="138">
        <v>9854.4</v>
      </c>
      <c r="E69" s="175">
        <v>13242.7</v>
      </c>
      <c r="F69" s="169">
        <f t="shared" si="1"/>
        <v>23097.1</v>
      </c>
      <c r="G69" s="55"/>
      <c r="H69" s="55"/>
      <c r="I69" s="55"/>
    </row>
    <row r="70" spans="1:9" ht="25.5">
      <c r="A70" s="62" t="s">
        <v>50</v>
      </c>
      <c r="B70" s="137">
        <v>0</v>
      </c>
      <c r="C70" s="138">
        <v>850</v>
      </c>
      <c r="D70" s="138">
        <v>6390</v>
      </c>
      <c r="E70" s="175">
        <v>6420</v>
      </c>
      <c r="F70" s="169">
        <f t="shared" si="1"/>
        <v>13660</v>
      </c>
      <c r="G70" s="55"/>
      <c r="H70" s="55"/>
      <c r="I70" s="55"/>
    </row>
    <row r="71" spans="1:9">
      <c r="A71" s="62" t="s">
        <v>51</v>
      </c>
      <c r="B71" s="137">
        <v>0</v>
      </c>
      <c r="C71" s="138">
        <v>0</v>
      </c>
      <c r="D71" s="138">
        <v>0</v>
      </c>
      <c r="E71" s="175">
        <v>0</v>
      </c>
      <c r="F71" s="169">
        <f t="shared" si="1"/>
        <v>0</v>
      </c>
      <c r="G71" s="55"/>
      <c r="H71" s="55"/>
      <c r="I71" s="55"/>
    </row>
    <row r="72" spans="1:9" ht="25.5">
      <c r="A72" s="62" t="s">
        <v>52</v>
      </c>
      <c r="B72" s="137">
        <v>0</v>
      </c>
      <c r="C72" s="138">
        <v>0</v>
      </c>
      <c r="D72" s="138">
        <v>0</v>
      </c>
      <c r="E72" s="175">
        <v>0</v>
      </c>
      <c r="F72" s="169">
        <f t="shared" si="1"/>
        <v>0</v>
      </c>
      <c r="G72" s="55"/>
      <c r="H72" s="55"/>
      <c r="I72" s="55"/>
    </row>
    <row r="73" spans="1:9" ht="38.25">
      <c r="A73" s="62" t="s">
        <v>53</v>
      </c>
      <c r="B73" s="137">
        <v>0</v>
      </c>
      <c r="C73" s="138">
        <v>0</v>
      </c>
      <c r="D73" s="138">
        <v>0</v>
      </c>
      <c r="E73" s="175">
        <v>0</v>
      </c>
      <c r="F73" s="169">
        <f t="shared" si="1"/>
        <v>0</v>
      </c>
      <c r="G73" s="55"/>
      <c r="H73" s="55"/>
      <c r="I73" s="55"/>
    </row>
    <row r="74" spans="1:9" ht="38.25">
      <c r="A74" s="62" t="s">
        <v>54</v>
      </c>
      <c r="B74" s="137">
        <v>0</v>
      </c>
      <c r="C74" s="138">
        <v>0</v>
      </c>
      <c r="D74" s="138">
        <v>0</v>
      </c>
      <c r="E74" s="175">
        <v>0</v>
      </c>
      <c r="F74" s="169">
        <f t="shared" si="1"/>
        <v>0</v>
      </c>
      <c r="G74" s="55"/>
      <c r="H74" s="55"/>
      <c r="I74" s="55"/>
    </row>
    <row r="75" spans="1:9" ht="37.5" customHeight="1">
      <c r="A75" s="62" t="s">
        <v>55</v>
      </c>
      <c r="B75" s="137">
        <v>460.88</v>
      </c>
      <c r="C75" s="138">
        <v>21839.99</v>
      </c>
      <c r="D75" s="138">
        <v>33795.08</v>
      </c>
      <c r="E75" s="175">
        <v>62892.39</v>
      </c>
      <c r="F75" s="169">
        <f t="shared" si="1"/>
        <v>118988.34</v>
      </c>
      <c r="G75" s="55"/>
      <c r="H75" s="55"/>
      <c r="I75" s="55"/>
    </row>
    <row r="76" spans="1:9" ht="15.75" customHeight="1" thickBot="1">
      <c r="A76" s="64" t="s">
        <v>56</v>
      </c>
      <c r="B76" s="139">
        <v>1205.69</v>
      </c>
      <c r="C76" s="140">
        <v>12052.24</v>
      </c>
      <c r="D76" s="140">
        <v>25549.15</v>
      </c>
      <c r="E76" s="176">
        <v>35061.660000000003</v>
      </c>
      <c r="F76" s="169">
        <f t="shared" si="1"/>
        <v>73868.740000000005</v>
      </c>
      <c r="G76" s="55"/>
      <c r="H76" s="55"/>
      <c r="I76" s="55"/>
    </row>
    <row r="77" spans="1:9">
      <c r="D77" t="s">
        <v>63</v>
      </c>
      <c r="E77" s="55">
        <f>B51+C51+D51+E51</f>
        <v>1111772.93</v>
      </c>
    </row>
    <row r="79" spans="1:9">
      <c r="A79" s="71" t="s">
        <v>101</v>
      </c>
      <c r="D79" s="67" t="s">
        <v>58</v>
      </c>
    </row>
    <row r="80" spans="1:9">
      <c r="A80" s="68" t="s">
        <v>59</v>
      </c>
      <c r="D80" s="4" t="s">
        <v>60</v>
      </c>
    </row>
  </sheetData>
  <mergeCells count="10">
    <mergeCell ref="A3:E3"/>
    <mergeCell ref="A5:E5"/>
    <mergeCell ref="B6:E6"/>
    <mergeCell ref="A9:E9"/>
    <mergeCell ref="A49:A50"/>
    <mergeCell ref="B49:E49"/>
    <mergeCell ref="A10:A12"/>
    <mergeCell ref="B10:E10"/>
    <mergeCell ref="B11:E11"/>
    <mergeCell ref="A46:E47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80"/>
  <sheetViews>
    <sheetView topLeftCell="A10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6.285156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68</v>
      </c>
      <c r="B5" s="241"/>
      <c r="C5" s="241"/>
      <c r="D5" s="241"/>
      <c r="E5" s="241"/>
    </row>
    <row r="6" spans="1:6" ht="20.25" customHeight="1">
      <c r="A6" s="7" t="s">
        <v>3</v>
      </c>
      <c r="B6" s="242" t="s">
        <v>69</v>
      </c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86">
        <v>1.33</v>
      </c>
      <c r="C13" s="187">
        <v>14.61</v>
      </c>
      <c r="D13" s="187">
        <v>13.89</v>
      </c>
      <c r="E13" s="188">
        <v>5.64</v>
      </c>
      <c r="F13" s="20">
        <f t="shared" ref="F13:F24" si="0">COUNT(B13:E13)</f>
        <v>4</v>
      </c>
    </row>
    <row r="14" spans="1:6">
      <c r="A14" s="21" t="s">
        <v>15</v>
      </c>
      <c r="B14" s="189">
        <v>1.33</v>
      </c>
      <c r="C14" s="190">
        <v>14.59</v>
      </c>
      <c r="D14" s="190">
        <v>13.89</v>
      </c>
      <c r="E14" s="191">
        <v>5.64</v>
      </c>
      <c r="F14" s="20">
        <f t="shared" si="0"/>
        <v>4</v>
      </c>
    </row>
    <row r="15" spans="1:6">
      <c r="A15" s="21" t="s">
        <v>16</v>
      </c>
      <c r="B15" s="189">
        <v>1.33</v>
      </c>
      <c r="C15" s="190">
        <v>14.36</v>
      </c>
      <c r="D15" s="190">
        <v>13.84</v>
      </c>
      <c r="E15" s="191">
        <v>4.97</v>
      </c>
      <c r="F15" s="20">
        <f t="shared" si="0"/>
        <v>4</v>
      </c>
    </row>
    <row r="16" spans="1:6">
      <c r="A16" s="21" t="s">
        <v>17</v>
      </c>
      <c r="B16" s="189">
        <v>1.33</v>
      </c>
      <c r="C16" s="190">
        <v>13.54</v>
      </c>
      <c r="D16" s="190">
        <v>13.89</v>
      </c>
      <c r="E16" s="191">
        <v>5.31</v>
      </c>
      <c r="F16" s="20">
        <f t="shared" si="0"/>
        <v>4</v>
      </c>
    </row>
    <row r="17" spans="1:6">
      <c r="A17" s="21" t="s">
        <v>18</v>
      </c>
      <c r="B17" s="189">
        <v>1.33</v>
      </c>
      <c r="C17" s="190">
        <v>12.61</v>
      </c>
      <c r="D17" s="190">
        <v>13.89</v>
      </c>
      <c r="E17" s="191">
        <v>4.84</v>
      </c>
      <c r="F17" s="20">
        <f t="shared" si="0"/>
        <v>4</v>
      </c>
    </row>
    <row r="18" spans="1:6">
      <c r="A18" s="21" t="s">
        <v>19</v>
      </c>
      <c r="B18" s="189">
        <v>1.33</v>
      </c>
      <c r="C18" s="190">
        <v>12.61</v>
      </c>
      <c r="D18" s="190">
        <v>13.89</v>
      </c>
      <c r="E18" s="191">
        <v>4.57</v>
      </c>
      <c r="F18" s="20">
        <f t="shared" si="0"/>
        <v>4</v>
      </c>
    </row>
    <row r="19" spans="1:6">
      <c r="A19" s="21" t="s">
        <v>20</v>
      </c>
      <c r="B19" s="189">
        <v>1.2</v>
      </c>
      <c r="C19" s="190">
        <v>12.53</v>
      </c>
      <c r="D19" s="190">
        <v>13.89</v>
      </c>
      <c r="E19" s="191">
        <v>5.55</v>
      </c>
      <c r="F19" s="20">
        <f t="shared" si="0"/>
        <v>4</v>
      </c>
    </row>
    <row r="20" spans="1:6">
      <c r="A20" s="21" t="s">
        <v>21</v>
      </c>
      <c r="B20" s="189">
        <v>0.33</v>
      </c>
      <c r="C20" s="190">
        <v>11</v>
      </c>
      <c r="D20" s="190">
        <v>14.59</v>
      </c>
      <c r="E20" s="191">
        <v>5</v>
      </c>
      <c r="F20" s="20">
        <f t="shared" si="0"/>
        <v>4</v>
      </c>
    </row>
    <row r="21" spans="1:6">
      <c r="A21" s="21" t="s">
        <v>22</v>
      </c>
      <c r="B21" s="189">
        <v>1.1299999999999999</v>
      </c>
      <c r="C21" s="190">
        <v>11.41</v>
      </c>
      <c r="D21" s="190">
        <v>15.78</v>
      </c>
      <c r="E21" s="191">
        <v>4.68</v>
      </c>
      <c r="F21" s="20">
        <f t="shared" si="0"/>
        <v>4</v>
      </c>
    </row>
    <row r="22" spans="1:6">
      <c r="A22" s="21" t="s">
        <v>23</v>
      </c>
      <c r="B22" s="189">
        <v>1.73</v>
      </c>
      <c r="C22" s="190">
        <v>12.03</v>
      </c>
      <c r="D22" s="190">
        <v>16.809999999999999</v>
      </c>
      <c r="E22" s="191">
        <v>5.2</v>
      </c>
      <c r="F22" s="20">
        <f t="shared" si="0"/>
        <v>4</v>
      </c>
    </row>
    <row r="23" spans="1:6">
      <c r="A23" s="21" t="s">
        <v>24</v>
      </c>
      <c r="B23" s="189">
        <v>4.9800000000000004</v>
      </c>
      <c r="C23" s="190">
        <v>12.1</v>
      </c>
      <c r="D23" s="190">
        <v>16.829999999999998</v>
      </c>
      <c r="E23" s="191">
        <v>5.32</v>
      </c>
      <c r="F23" s="20">
        <f t="shared" si="0"/>
        <v>4</v>
      </c>
    </row>
    <row r="24" spans="1:6" ht="13.5" thickBot="1">
      <c r="A24" s="25" t="s">
        <v>25</v>
      </c>
      <c r="B24" s="192">
        <v>4.9800000000000004</v>
      </c>
      <c r="C24" s="193">
        <v>10.54</v>
      </c>
      <c r="D24" s="193">
        <v>15.83</v>
      </c>
      <c r="E24" s="194">
        <v>4.5199999999999996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1.18875</v>
      </c>
      <c r="C26" s="32">
        <f>(C13+C14+C15+C16+C17+C18+C19+C20)/8</f>
        <v>13.231250000000001</v>
      </c>
      <c r="D26" s="32">
        <f>(D13+D14+D15+D16+D17+D18+D19+D20)/8</f>
        <v>13.971250000000001</v>
      </c>
      <c r="E26" s="32">
        <f>(E13+E14+E15+E16+E17+E18+E19+E20)/8</f>
        <v>5.1899999999999995</v>
      </c>
      <c r="F26" s="20"/>
    </row>
    <row r="27" spans="1:6" s="35" customFormat="1">
      <c r="A27" s="36" t="s">
        <v>27</v>
      </c>
      <c r="B27" s="37">
        <f>(B21+B22+B23+B24)/4</f>
        <v>3.2050000000000001</v>
      </c>
      <c r="C27" s="37">
        <f>(C21+C22+C23+C24)/4</f>
        <v>11.52</v>
      </c>
      <c r="D27" s="37">
        <f>(D21+D22+D23+D24)/4</f>
        <v>16.3125</v>
      </c>
      <c r="E27" s="37">
        <f>(E21+E22+E23+E24)/4</f>
        <v>4.93</v>
      </c>
      <c r="F27" s="20"/>
    </row>
    <row r="28" spans="1:6">
      <c r="A28" s="40" t="s">
        <v>28</v>
      </c>
      <c r="B28" s="41">
        <f>(B13+B14+B15+B16+B17+B18+B19+B20+B21+B22+B23+B24)/12</f>
        <v>1.8608333333333336</v>
      </c>
      <c r="C28" s="41">
        <f>(C13+C14+C15+C16+C17+C18+C19+C20+C21+C22+C23+C24)/12</f>
        <v>12.660833333333331</v>
      </c>
      <c r="D28" s="41">
        <f>(D13+D14+D15+D16+D17+D18+D19+D20+D21+D22+D23+D24)/12</f>
        <v>14.751666666666667</v>
      </c>
      <c r="E28" s="41">
        <f>(E13+E14+E15+E16+E17+E18+E19+E20+E21+E22+E23+E24)/12</f>
        <v>5.1033333333333326</v>
      </c>
      <c r="F28" s="20"/>
    </row>
    <row r="29" spans="1:6">
      <c r="A29" s="44"/>
      <c r="D29" t="s">
        <v>62</v>
      </c>
      <c r="E29" s="55">
        <f>B28+C28+D28+E28</f>
        <v>34.376666666666665</v>
      </c>
    </row>
    <row r="30" spans="1:6">
      <c r="A30" s="44"/>
      <c r="E30" s="55"/>
    </row>
    <row r="31" spans="1:6">
      <c r="A31" s="44"/>
      <c r="E31" s="55"/>
    </row>
    <row r="32" spans="1:6">
      <c r="A32" s="44"/>
      <c r="E32" s="55"/>
    </row>
    <row r="33" spans="1:5">
      <c r="A33" s="44"/>
      <c r="E33" s="55"/>
    </row>
    <row r="34" spans="1:5">
      <c r="A34" s="44"/>
      <c r="E34" s="55"/>
    </row>
    <row r="35" spans="1:5">
      <c r="A35" s="44"/>
      <c r="E35" s="55"/>
    </row>
    <row r="36" spans="1:5">
      <c r="A36" s="44"/>
      <c r="E36" s="55"/>
    </row>
    <row r="37" spans="1:5">
      <c r="A37" s="44"/>
      <c r="E37" s="55"/>
    </row>
    <row r="38" spans="1:5">
      <c r="A38" s="44"/>
      <c r="E38" s="55"/>
    </row>
    <row r="39" spans="1:5">
      <c r="A39" s="44"/>
      <c r="E39" s="55"/>
    </row>
    <row r="40" spans="1:5">
      <c r="A40" s="44"/>
      <c r="E40" s="55"/>
    </row>
    <row r="41" spans="1:5">
      <c r="A41" s="44"/>
      <c r="E41" s="55"/>
    </row>
    <row r="42" spans="1:5">
      <c r="A42" s="44"/>
      <c r="E42" s="55"/>
    </row>
    <row r="43" spans="1:5">
      <c r="A43" s="44"/>
      <c r="E43" s="55"/>
    </row>
    <row r="44" spans="1:5">
      <c r="A44" s="44"/>
      <c r="E44" s="55"/>
    </row>
    <row r="45" spans="1:5">
      <c r="A45" s="44"/>
      <c r="E45" s="55"/>
    </row>
    <row r="46" spans="1:5" ht="12.95" customHeight="1">
      <c r="A46" s="248" t="s">
        <v>29</v>
      </c>
      <c r="B46" s="248"/>
      <c r="C46" s="248"/>
      <c r="D46" s="248"/>
      <c r="E46" s="248"/>
    </row>
    <row r="47" spans="1:5" ht="24" customHeight="1">
      <c r="A47" s="248"/>
      <c r="B47" s="248"/>
      <c r="C47" s="248"/>
      <c r="D47" s="248"/>
      <c r="E47" s="248"/>
    </row>
    <row r="48" spans="1:5" ht="13.5" thickBot="1">
      <c r="A48" s="45"/>
      <c r="B48" s="45"/>
      <c r="C48" s="45"/>
      <c r="D48" s="45"/>
      <c r="E48" s="45"/>
    </row>
    <row r="49" spans="1:9" ht="12.95" customHeight="1" thickBot="1">
      <c r="A49" s="244" t="s">
        <v>30</v>
      </c>
      <c r="B49" s="245" t="s">
        <v>9</v>
      </c>
      <c r="C49" s="245"/>
      <c r="D49" s="245"/>
      <c r="E49" s="253"/>
      <c r="F49" s="168"/>
    </row>
    <row r="50" spans="1:9" ht="24.75" thickBot="1">
      <c r="A50" s="244"/>
      <c r="B50" s="46" t="s">
        <v>10</v>
      </c>
      <c r="C50" s="47" t="s">
        <v>11</v>
      </c>
      <c r="D50" s="47" t="s">
        <v>12</v>
      </c>
      <c r="E50" s="167" t="s">
        <v>13</v>
      </c>
      <c r="F50" s="180" t="s">
        <v>80</v>
      </c>
    </row>
    <row r="51" spans="1:9" ht="26.25" customHeight="1" thickBot="1">
      <c r="A51" s="49" t="s">
        <v>31</v>
      </c>
      <c r="B51" s="50">
        <f>B53+B52</f>
        <v>68166.600000000006</v>
      </c>
      <c r="C51" s="50">
        <f>C53+C52</f>
        <v>634342.90999999992</v>
      </c>
      <c r="D51" s="50">
        <f>D53+D52</f>
        <v>864487.12999999989</v>
      </c>
      <c r="E51" s="164">
        <f>E53+E52</f>
        <v>327571.74</v>
      </c>
      <c r="F51" s="183">
        <f>F53+F52</f>
        <v>1894568.38</v>
      </c>
    </row>
    <row r="52" spans="1:9" ht="15" customHeight="1" thickBot="1">
      <c r="A52" s="51" t="s">
        <v>32</v>
      </c>
      <c r="B52" s="195">
        <v>49058.86</v>
      </c>
      <c r="C52" s="196">
        <v>328326.48</v>
      </c>
      <c r="D52" s="196">
        <v>463585.79</v>
      </c>
      <c r="E52" s="197">
        <v>180094.51</v>
      </c>
      <c r="F52" s="179">
        <f>B52+C52+D52+E52</f>
        <v>1021065.6399999999</v>
      </c>
      <c r="G52" s="55"/>
      <c r="H52" s="55"/>
      <c r="I52" s="55"/>
    </row>
    <row r="53" spans="1:9" ht="48" thickBot="1">
      <c r="A53" s="56" t="s">
        <v>33</v>
      </c>
      <c r="B53" s="163">
        <f>B55+B56+B57+B58+B59+B60+B61+B62+B63+B64+B65+B66+B67+B68+B69+B70+B71+B72+B73+B74+B75+B76</f>
        <v>19107.740000000002</v>
      </c>
      <c r="C53" s="163">
        <f>C55+C56+C57+C58+C59+C60+C61+C62+C63+C64+C65+C66+C67+C68+C69+C70+C71+C72+C73+C74+C75+C76</f>
        <v>306016.43</v>
      </c>
      <c r="D53" s="163">
        <f>D55+D56+D57+D58+D59+D60+D61+D62+D63+D64+D65+D66+D67+D68+D69+D70+D71+D72+D73+D74+D75+D76</f>
        <v>400901.33999999997</v>
      </c>
      <c r="E53" s="165">
        <f>E55+E56+E57+E58+E59+E60+E61+E62+E63+E64+E65+E66+E67+E68+E69+E70+E71+E72+E73+E74+E75+E76</f>
        <v>147477.23000000001</v>
      </c>
      <c r="F53" s="181">
        <f>F55+F56+F57+F58+F59+F60+F61+F62+F63+F64+F65+F66+F67+F68+F69+F70+F71+F72+F73+F74+F75+F76</f>
        <v>873502.74</v>
      </c>
      <c r="G53" s="55"/>
      <c r="H53" s="55"/>
      <c r="I53" s="55"/>
    </row>
    <row r="54" spans="1:9">
      <c r="A54" s="58" t="s">
        <v>34</v>
      </c>
      <c r="B54" s="59"/>
      <c r="C54" s="60"/>
      <c r="D54" s="60"/>
      <c r="E54" s="166"/>
      <c r="F54" s="177">
        <f>SUM(B54:E54)</f>
        <v>0</v>
      </c>
      <c r="G54" s="55"/>
      <c r="H54" s="55"/>
      <c r="I54" s="55"/>
    </row>
    <row r="55" spans="1:9" ht="14.25">
      <c r="A55" s="62" t="s">
        <v>35</v>
      </c>
      <c r="B55" s="198">
        <v>1008.63</v>
      </c>
      <c r="C55" s="199">
        <v>34291.21</v>
      </c>
      <c r="D55" s="199">
        <v>60015.65</v>
      </c>
      <c r="E55" s="200">
        <v>36343.199999999997</v>
      </c>
      <c r="F55" s="169">
        <f>B55+C55+D55+E55</f>
        <v>131658.69</v>
      </c>
      <c r="G55" s="55"/>
      <c r="H55" s="55"/>
      <c r="I55" s="55"/>
    </row>
    <row r="56" spans="1:9" ht="25.5">
      <c r="A56" s="62" t="s">
        <v>36</v>
      </c>
      <c r="B56" s="198"/>
      <c r="C56" s="199"/>
      <c r="D56" s="199">
        <v>13402.6</v>
      </c>
      <c r="E56" s="200">
        <v>20680</v>
      </c>
      <c r="F56" s="169">
        <f t="shared" ref="F56:F76" si="1">B56+C56+D56+E56</f>
        <v>34082.6</v>
      </c>
      <c r="G56" s="55"/>
      <c r="H56" s="55"/>
      <c r="I56" s="55"/>
    </row>
    <row r="57" spans="1:9" ht="14.25">
      <c r="A57" s="62" t="s">
        <v>37</v>
      </c>
      <c r="B57" s="198"/>
      <c r="C57" s="199">
        <v>0</v>
      </c>
      <c r="D57" s="199">
        <v>3401.65</v>
      </c>
      <c r="E57" s="200">
        <v>2528.65</v>
      </c>
      <c r="F57" s="169">
        <f t="shared" si="1"/>
        <v>5930.3</v>
      </c>
      <c r="G57" s="55"/>
      <c r="H57" s="55"/>
      <c r="I57" s="55"/>
    </row>
    <row r="58" spans="1:9" ht="14.25">
      <c r="A58" s="62" t="s">
        <v>38</v>
      </c>
      <c r="B58" s="198">
        <v>0</v>
      </c>
      <c r="C58" s="199">
        <v>2743.17</v>
      </c>
      <c r="D58" s="199">
        <v>4984.93</v>
      </c>
      <c r="E58" s="200">
        <v>766.62</v>
      </c>
      <c r="F58" s="169">
        <f t="shared" si="1"/>
        <v>8494.7200000000012</v>
      </c>
      <c r="G58" s="55"/>
      <c r="H58" s="55"/>
      <c r="I58" s="55"/>
    </row>
    <row r="59" spans="1:9" ht="25.5">
      <c r="A59" s="62" t="s">
        <v>39</v>
      </c>
      <c r="B59" s="198"/>
      <c r="C59" s="199"/>
      <c r="D59" s="199"/>
      <c r="E59" s="200"/>
      <c r="F59" s="169">
        <f t="shared" si="1"/>
        <v>0</v>
      </c>
      <c r="G59" s="55"/>
      <c r="H59" s="55"/>
      <c r="I59" s="55"/>
    </row>
    <row r="60" spans="1:9" ht="14.25">
      <c r="A60" s="62" t="s">
        <v>40</v>
      </c>
      <c r="B60" s="198"/>
      <c r="C60" s="199"/>
      <c r="D60" s="199"/>
      <c r="E60" s="200"/>
      <c r="F60" s="169">
        <f t="shared" si="1"/>
        <v>0</v>
      </c>
      <c r="G60" s="55"/>
      <c r="H60" s="55"/>
      <c r="I60" s="55"/>
    </row>
    <row r="61" spans="1:9" ht="14.25">
      <c r="A61" s="62" t="s">
        <v>41</v>
      </c>
      <c r="B61" s="198">
        <v>8676.52</v>
      </c>
      <c r="C61" s="199">
        <v>67304.490000000005</v>
      </c>
      <c r="D61" s="199">
        <v>67309.009999999995</v>
      </c>
      <c r="E61" s="200">
        <v>22214.15</v>
      </c>
      <c r="F61" s="169">
        <f t="shared" si="1"/>
        <v>165504.17000000001</v>
      </c>
      <c r="G61" s="55"/>
      <c r="H61" s="55"/>
      <c r="I61" s="55"/>
    </row>
    <row r="62" spans="1:9" ht="14.25">
      <c r="A62" s="62" t="s">
        <v>42</v>
      </c>
      <c r="B62" s="198"/>
      <c r="C62" s="199"/>
      <c r="D62" s="199"/>
      <c r="E62" s="200"/>
      <c r="F62" s="169">
        <f t="shared" si="1"/>
        <v>0</v>
      </c>
      <c r="G62" s="55"/>
      <c r="H62" s="55"/>
      <c r="I62" s="55"/>
    </row>
    <row r="63" spans="1:9" ht="25.5">
      <c r="A63" s="62" t="s">
        <v>43</v>
      </c>
      <c r="B63" s="198">
        <v>536.6</v>
      </c>
      <c r="C63" s="199">
        <v>8388.66</v>
      </c>
      <c r="D63" s="199">
        <v>10649.04</v>
      </c>
      <c r="E63" s="200">
        <v>1848.8</v>
      </c>
      <c r="F63" s="169">
        <f t="shared" si="1"/>
        <v>21423.100000000002</v>
      </c>
      <c r="G63" s="55"/>
      <c r="H63" s="55"/>
      <c r="I63" s="55"/>
    </row>
    <row r="64" spans="1:9" ht="14.25">
      <c r="A64" s="62" t="s">
        <v>44</v>
      </c>
      <c r="B64" s="198">
        <v>0</v>
      </c>
      <c r="C64" s="199">
        <v>3616.4</v>
      </c>
      <c r="D64" s="199">
        <v>6133.73</v>
      </c>
      <c r="E64" s="200">
        <v>7065.6</v>
      </c>
      <c r="F64" s="169">
        <f t="shared" si="1"/>
        <v>16815.73</v>
      </c>
      <c r="G64" s="55"/>
      <c r="H64" s="55"/>
      <c r="I64" s="55"/>
    </row>
    <row r="65" spans="1:9" ht="14.25">
      <c r="A65" s="62" t="s">
        <v>45</v>
      </c>
      <c r="B65" s="198"/>
      <c r="C65" s="199"/>
      <c r="D65" s="199"/>
      <c r="E65" s="200"/>
      <c r="F65" s="169">
        <f t="shared" si="1"/>
        <v>0</v>
      </c>
      <c r="G65" s="55"/>
      <c r="H65" s="55"/>
      <c r="I65" s="55"/>
    </row>
    <row r="66" spans="1:9" ht="14.25">
      <c r="A66" s="62" t="s">
        <v>46</v>
      </c>
      <c r="B66" s="198"/>
      <c r="C66" s="199"/>
      <c r="D66" s="199"/>
      <c r="E66" s="200"/>
      <c r="F66" s="169">
        <f t="shared" si="1"/>
        <v>0</v>
      </c>
      <c r="G66" s="55"/>
      <c r="H66" s="55"/>
      <c r="I66" s="55"/>
    </row>
    <row r="67" spans="1:9" ht="25.5">
      <c r="A67" s="62" t="s">
        <v>47</v>
      </c>
      <c r="B67" s="198">
        <v>630.57000000000005</v>
      </c>
      <c r="C67" s="199">
        <v>26262.63</v>
      </c>
      <c r="D67" s="199">
        <v>3462.72</v>
      </c>
      <c r="E67" s="200">
        <v>7048.16</v>
      </c>
      <c r="F67" s="169">
        <f t="shared" si="1"/>
        <v>37404.080000000002</v>
      </c>
      <c r="G67" s="55"/>
      <c r="H67" s="55"/>
      <c r="I67" s="55"/>
    </row>
    <row r="68" spans="1:9" ht="14.25">
      <c r="A68" s="62" t="s">
        <v>48</v>
      </c>
      <c r="B68" s="198"/>
      <c r="C68" s="199"/>
      <c r="D68" s="199"/>
      <c r="E68" s="200"/>
      <c r="F68" s="169">
        <f t="shared" si="1"/>
        <v>0</v>
      </c>
      <c r="G68" s="55"/>
      <c r="H68" s="55"/>
      <c r="I68" s="55"/>
    </row>
    <row r="69" spans="1:9" ht="14.25">
      <c r="A69" s="62" t="s">
        <v>49</v>
      </c>
      <c r="B69" s="198">
        <v>0</v>
      </c>
      <c r="C69" s="199">
        <v>3163.92</v>
      </c>
      <c r="D69" s="199">
        <v>8212.31</v>
      </c>
      <c r="E69" s="200">
        <v>0</v>
      </c>
      <c r="F69" s="169">
        <f t="shared" si="1"/>
        <v>11376.23</v>
      </c>
      <c r="G69" s="55"/>
      <c r="H69" s="55"/>
      <c r="I69" s="55"/>
    </row>
    <row r="70" spans="1:9" ht="25.5">
      <c r="A70" s="62" t="s">
        <v>50</v>
      </c>
      <c r="B70" s="198">
        <v>0</v>
      </c>
      <c r="C70" s="199">
        <v>0</v>
      </c>
      <c r="D70" s="199">
        <v>0</v>
      </c>
      <c r="E70" s="200">
        <v>0</v>
      </c>
      <c r="F70" s="169">
        <f t="shared" si="1"/>
        <v>0</v>
      </c>
      <c r="G70" s="55"/>
      <c r="H70" s="55"/>
      <c r="I70" s="55"/>
    </row>
    <row r="71" spans="1:9" ht="14.25">
      <c r="A71" s="62" t="s">
        <v>51</v>
      </c>
      <c r="B71" s="198"/>
      <c r="C71" s="199"/>
      <c r="D71" s="199"/>
      <c r="E71" s="200"/>
      <c r="F71" s="169">
        <f t="shared" si="1"/>
        <v>0</v>
      </c>
      <c r="G71" s="55"/>
      <c r="H71" s="55"/>
      <c r="I71" s="55"/>
    </row>
    <row r="72" spans="1:9" ht="25.5">
      <c r="A72" s="62" t="s">
        <v>52</v>
      </c>
      <c r="B72" s="198"/>
      <c r="C72" s="199"/>
      <c r="D72" s="199"/>
      <c r="E72" s="200"/>
      <c r="F72" s="169">
        <f t="shared" si="1"/>
        <v>0</v>
      </c>
      <c r="G72" s="55"/>
      <c r="H72" s="55"/>
      <c r="I72" s="55"/>
    </row>
    <row r="73" spans="1:9" ht="38.25">
      <c r="A73" s="62" t="s">
        <v>53</v>
      </c>
      <c r="B73" s="198"/>
      <c r="C73" s="199"/>
      <c r="D73" s="199">
        <v>15882</v>
      </c>
      <c r="E73" s="200"/>
      <c r="F73" s="169">
        <f t="shared" si="1"/>
        <v>15882</v>
      </c>
      <c r="G73" s="55"/>
      <c r="H73" s="55"/>
      <c r="I73" s="55"/>
    </row>
    <row r="74" spans="1:9" ht="38.25">
      <c r="A74" s="62" t="s">
        <v>54</v>
      </c>
      <c r="B74" s="198"/>
      <c r="C74" s="199"/>
      <c r="D74" s="199"/>
      <c r="E74" s="200"/>
      <c r="F74" s="169">
        <f t="shared" si="1"/>
        <v>0</v>
      </c>
      <c r="G74" s="55"/>
      <c r="H74" s="55"/>
      <c r="I74" s="55"/>
    </row>
    <row r="75" spans="1:9" ht="37.5" customHeight="1">
      <c r="A75" s="62" t="s">
        <v>55</v>
      </c>
      <c r="B75" s="198">
        <v>6989.11</v>
      </c>
      <c r="C75" s="199">
        <v>106511.6</v>
      </c>
      <c r="D75" s="199">
        <v>147013.79</v>
      </c>
      <c r="E75" s="200">
        <v>17717.07</v>
      </c>
      <c r="F75" s="169">
        <f t="shared" si="1"/>
        <v>278231.57</v>
      </c>
      <c r="G75" s="55"/>
      <c r="H75" s="55"/>
      <c r="I75" s="55"/>
    </row>
    <row r="76" spans="1:9" ht="15.75" customHeight="1" thickBot="1">
      <c r="A76" s="64" t="s">
        <v>56</v>
      </c>
      <c r="B76" s="201">
        <v>1266.31</v>
      </c>
      <c r="C76" s="202">
        <v>53734.35</v>
      </c>
      <c r="D76" s="202">
        <v>60433.91</v>
      </c>
      <c r="E76" s="203">
        <v>31264.98</v>
      </c>
      <c r="F76" s="169">
        <f t="shared" si="1"/>
        <v>146699.55000000002</v>
      </c>
      <c r="G76" s="55"/>
      <c r="H76" s="55"/>
      <c r="I76" s="55"/>
    </row>
    <row r="77" spans="1:9">
      <c r="D77" t="s">
        <v>63</v>
      </c>
      <c r="E77" s="55">
        <f>B51+C51+D51+E51</f>
        <v>1894568.3799999997</v>
      </c>
    </row>
    <row r="79" spans="1:9">
      <c r="A79" s="71" t="s">
        <v>101</v>
      </c>
      <c r="D79" s="67" t="s">
        <v>58</v>
      </c>
    </row>
    <row r="80" spans="1:9">
      <c r="A80" s="68" t="s">
        <v>59</v>
      </c>
      <c r="D80" s="4" t="s">
        <v>60</v>
      </c>
    </row>
  </sheetData>
  <mergeCells count="10">
    <mergeCell ref="A3:E3"/>
    <mergeCell ref="A5:E5"/>
    <mergeCell ref="B6:E6"/>
    <mergeCell ref="A9:E9"/>
    <mergeCell ref="A49:A50"/>
    <mergeCell ref="B49:E49"/>
    <mergeCell ref="A10:A12"/>
    <mergeCell ref="B10:E10"/>
    <mergeCell ref="B11:E11"/>
    <mergeCell ref="A46:E47"/>
  </mergeCells>
  <phoneticPr fontId="0" type="noConversion"/>
  <dataValidations count="3">
    <dataValidation type="whole" operator="greaterThan" allowBlank="1" showErrorMessage="1" errorTitle="błąd danych" error="należy wpisać dane liczbowe" sqref="E8">
      <formula1>2008</formula1>
      <formula2>0</formula2>
    </dataValidation>
    <dataValidation type="decimal" operator="greaterThanOrEqual" allowBlank="1" showInputMessage="1" showErrorMessage="1" error="Należy podać LICZBĘ etatów przeliczeniowych (z dokładnością do dwóch miejsc dziesiętnych)_x000a_" sqref="B13:E24">
      <formula1>0</formula1>
      <formula2>0</formula2>
    </dataValidation>
    <dataValidation type="decimal" operator="greaterThanOrEqual" allowBlank="1" showInputMessage="1" showErrorMessage="1" error="Należy podać kwotę wynagrodzeń  (kwota nie może być mniejsza od zera)" sqref="B52:E52 B55:E76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80"/>
  <sheetViews>
    <sheetView topLeftCell="A17" workbookViewId="0">
      <selection activeCell="A13" sqref="A13:A24"/>
    </sheetView>
  </sheetViews>
  <sheetFormatPr defaultRowHeight="12.75"/>
  <cols>
    <col min="1" max="1" width="30" customWidth="1"/>
    <col min="2" max="2" width="16" customWidth="1"/>
    <col min="3" max="3" width="16.42578125" customWidth="1"/>
    <col min="4" max="4" width="17.140625" customWidth="1"/>
    <col min="5" max="5" width="16.28515625" customWidth="1"/>
    <col min="6" max="6" width="16.425781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70</v>
      </c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41">
        <v>0</v>
      </c>
      <c r="C13" s="142">
        <v>1</v>
      </c>
      <c r="D13" s="142">
        <v>11</v>
      </c>
      <c r="E13" s="143">
        <v>1.6</v>
      </c>
      <c r="F13" s="20">
        <f t="shared" ref="F13:F24" si="0">COUNT(B13:E13)</f>
        <v>4</v>
      </c>
    </row>
    <row r="14" spans="1:6">
      <c r="A14" s="21" t="s">
        <v>15</v>
      </c>
      <c r="B14" s="144">
        <v>0</v>
      </c>
      <c r="C14" s="145">
        <v>1</v>
      </c>
      <c r="D14" s="145">
        <v>11</v>
      </c>
      <c r="E14" s="146">
        <v>1.6</v>
      </c>
      <c r="F14" s="20">
        <f t="shared" si="0"/>
        <v>4</v>
      </c>
    </row>
    <row r="15" spans="1:6">
      <c r="A15" s="21" t="s">
        <v>16</v>
      </c>
      <c r="B15" s="144">
        <v>0</v>
      </c>
      <c r="C15" s="145">
        <v>1</v>
      </c>
      <c r="D15" s="145">
        <v>11</v>
      </c>
      <c r="E15" s="146">
        <v>1.6</v>
      </c>
      <c r="F15" s="20">
        <f t="shared" si="0"/>
        <v>4</v>
      </c>
    </row>
    <row r="16" spans="1:6">
      <c r="A16" s="21" t="s">
        <v>17</v>
      </c>
      <c r="B16" s="144">
        <v>0</v>
      </c>
      <c r="C16" s="145">
        <v>1</v>
      </c>
      <c r="D16" s="145">
        <v>11</v>
      </c>
      <c r="E16" s="146">
        <v>1.6</v>
      </c>
      <c r="F16" s="20">
        <f t="shared" si="0"/>
        <v>4</v>
      </c>
    </row>
    <row r="17" spans="1:6">
      <c r="A17" s="21" t="s">
        <v>18</v>
      </c>
      <c r="B17" s="144">
        <v>0</v>
      </c>
      <c r="C17" s="145">
        <v>1</v>
      </c>
      <c r="D17" s="145">
        <v>11</v>
      </c>
      <c r="E17" s="146">
        <v>1.6</v>
      </c>
      <c r="F17" s="20">
        <f t="shared" si="0"/>
        <v>4</v>
      </c>
    </row>
    <row r="18" spans="1:6">
      <c r="A18" s="21" t="s">
        <v>19</v>
      </c>
      <c r="B18" s="144">
        <v>0</v>
      </c>
      <c r="C18" s="145">
        <v>1</v>
      </c>
      <c r="D18" s="145">
        <v>11</v>
      </c>
      <c r="E18" s="146">
        <v>1.6</v>
      </c>
      <c r="F18" s="20">
        <f t="shared" si="0"/>
        <v>4</v>
      </c>
    </row>
    <row r="19" spans="1:6">
      <c r="A19" s="21" t="s">
        <v>20</v>
      </c>
      <c r="B19" s="144">
        <v>0</v>
      </c>
      <c r="C19" s="145">
        <v>1</v>
      </c>
      <c r="D19" s="145">
        <v>11</v>
      </c>
      <c r="E19" s="146">
        <v>1.6</v>
      </c>
      <c r="F19" s="20">
        <f t="shared" si="0"/>
        <v>4</v>
      </c>
    </row>
    <row r="20" spans="1:6">
      <c r="A20" s="21" t="s">
        <v>21</v>
      </c>
      <c r="B20" s="144">
        <v>0</v>
      </c>
      <c r="C20" s="145">
        <v>1</v>
      </c>
      <c r="D20" s="145">
        <v>11</v>
      </c>
      <c r="E20" s="146">
        <v>1.6</v>
      </c>
      <c r="F20" s="20">
        <f t="shared" si="0"/>
        <v>4</v>
      </c>
    </row>
    <row r="21" spans="1:6">
      <c r="A21" s="21" t="s">
        <v>22</v>
      </c>
      <c r="B21" s="144">
        <v>0</v>
      </c>
      <c r="C21" s="145">
        <v>1</v>
      </c>
      <c r="D21" s="145">
        <v>11</v>
      </c>
      <c r="E21" s="146">
        <v>1.7</v>
      </c>
      <c r="F21" s="20">
        <f t="shared" si="0"/>
        <v>4</v>
      </c>
    </row>
    <row r="22" spans="1:6">
      <c r="A22" s="21" t="s">
        <v>23</v>
      </c>
      <c r="B22" s="144">
        <v>0</v>
      </c>
      <c r="C22" s="145">
        <v>1</v>
      </c>
      <c r="D22" s="145">
        <v>11</v>
      </c>
      <c r="E22" s="146">
        <v>1.7</v>
      </c>
      <c r="F22" s="20">
        <f t="shared" si="0"/>
        <v>4</v>
      </c>
    </row>
    <row r="23" spans="1:6">
      <c r="A23" s="21" t="s">
        <v>24</v>
      </c>
      <c r="B23" s="144">
        <v>0</v>
      </c>
      <c r="C23" s="145">
        <v>1</v>
      </c>
      <c r="D23" s="145">
        <v>11</v>
      </c>
      <c r="E23" s="146">
        <v>1.7</v>
      </c>
      <c r="F23" s="20">
        <f t="shared" si="0"/>
        <v>4</v>
      </c>
    </row>
    <row r="24" spans="1:6">
      <c r="A24" s="25" t="s">
        <v>25</v>
      </c>
      <c r="B24" s="157">
        <v>0</v>
      </c>
      <c r="C24" s="158">
        <v>1</v>
      </c>
      <c r="D24" s="158">
        <v>11</v>
      </c>
      <c r="E24" s="159">
        <v>1.7</v>
      </c>
      <c r="F24" s="20">
        <f t="shared" si="0"/>
        <v>4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1</v>
      </c>
      <c r="D26" s="32">
        <f>(D13+D14+D15+D16+D17+D18+D19+D20)/8</f>
        <v>11</v>
      </c>
      <c r="E26" s="32">
        <f>(E13+E14+E15+E16+E17+E18+E19+E20)/8</f>
        <v>1.5999999999999999</v>
      </c>
      <c r="F26" s="76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1</v>
      </c>
      <c r="D27" s="37">
        <f>(D21+D22+D23+D24)/4</f>
        <v>11</v>
      </c>
      <c r="E27" s="37">
        <f>(E21+E22+E23+E24)/4</f>
        <v>1.7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1</v>
      </c>
      <c r="D28" s="41">
        <f>(D13+D14+D15+D16+D17+D18+D19+D20+D21+D22+D23+D24)/12</f>
        <v>11</v>
      </c>
      <c r="E28" s="41">
        <f>(E13+E14+E15+E16+E17+E18+E19+E20+E21+E22+E23+E24)/12</f>
        <v>1.6333333333333331</v>
      </c>
      <c r="F28" s="20"/>
    </row>
    <row r="29" spans="1:6">
      <c r="A29" s="44"/>
      <c r="D29" t="s">
        <v>62</v>
      </c>
      <c r="E29" s="55">
        <f>B28+C28+D28+E28</f>
        <v>13.633333333333333</v>
      </c>
    </row>
    <row r="30" spans="1:6">
      <c r="A30" s="44"/>
      <c r="E30" s="55"/>
    </row>
    <row r="31" spans="1:6">
      <c r="A31" s="44"/>
      <c r="E31" s="55"/>
    </row>
    <row r="32" spans="1:6">
      <c r="A32" s="44"/>
      <c r="E32" s="55"/>
    </row>
    <row r="33" spans="1:5">
      <c r="A33" s="44"/>
      <c r="E33" s="55"/>
    </row>
    <row r="34" spans="1:5">
      <c r="A34" s="44"/>
      <c r="E34" s="55"/>
    </row>
    <row r="35" spans="1:5">
      <c r="A35" s="44"/>
      <c r="E35" s="55"/>
    </row>
    <row r="36" spans="1:5">
      <c r="A36" s="44"/>
      <c r="E36" s="55"/>
    </row>
    <row r="37" spans="1:5">
      <c r="A37" s="44"/>
      <c r="E37" s="55"/>
    </row>
    <row r="38" spans="1:5">
      <c r="A38" s="44"/>
      <c r="E38" s="55"/>
    </row>
    <row r="39" spans="1:5">
      <c r="A39" s="44"/>
      <c r="E39" s="55"/>
    </row>
    <row r="40" spans="1:5">
      <c r="A40" s="44"/>
      <c r="E40" s="55"/>
    </row>
    <row r="41" spans="1:5">
      <c r="A41" s="44"/>
      <c r="E41" s="55"/>
    </row>
    <row r="42" spans="1:5">
      <c r="A42" s="44"/>
      <c r="E42" s="55"/>
    </row>
    <row r="43" spans="1:5">
      <c r="A43" s="44"/>
      <c r="E43" s="55"/>
    </row>
    <row r="44" spans="1:5">
      <c r="A44" s="44"/>
      <c r="E44" s="55"/>
    </row>
    <row r="45" spans="1:5">
      <c r="A45" s="44"/>
      <c r="E45" s="55"/>
    </row>
    <row r="46" spans="1:5" ht="12.95" customHeight="1">
      <c r="A46" s="248" t="s">
        <v>29</v>
      </c>
      <c r="B46" s="248"/>
      <c r="C46" s="248"/>
      <c r="D46" s="248"/>
      <c r="E46" s="248"/>
    </row>
    <row r="47" spans="1:5" ht="24" customHeight="1">
      <c r="A47" s="248"/>
      <c r="B47" s="248"/>
      <c r="C47" s="248"/>
      <c r="D47" s="248"/>
      <c r="E47" s="248"/>
    </row>
    <row r="48" spans="1:5" ht="13.5" thickBot="1">
      <c r="A48" s="45"/>
      <c r="B48" s="45"/>
      <c r="C48" s="45"/>
      <c r="D48" s="45"/>
      <c r="E48" s="45"/>
    </row>
    <row r="49" spans="1:9" ht="12.95" customHeight="1" thickBot="1">
      <c r="A49" s="244" t="s">
        <v>30</v>
      </c>
      <c r="B49" s="245" t="s">
        <v>9</v>
      </c>
      <c r="C49" s="245"/>
      <c r="D49" s="245"/>
      <c r="E49" s="253"/>
      <c r="F49" s="168"/>
    </row>
    <row r="50" spans="1:9" ht="24.75" thickBot="1">
      <c r="A50" s="244"/>
      <c r="B50" s="46" t="s">
        <v>10</v>
      </c>
      <c r="C50" s="47" t="s">
        <v>11</v>
      </c>
      <c r="D50" s="47" t="s">
        <v>12</v>
      </c>
      <c r="E50" s="167" t="s">
        <v>13</v>
      </c>
      <c r="F50" s="178" t="s">
        <v>80</v>
      </c>
    </row>
    <row r="51" spans="1:9" ht="26.25" customHeight="1" thickBot="1">
      <c r="A51" s="49" t="s">
        <v>31</v>
      </c>
      <c r="B51" s="50">
        <f>B53+B52</f>
        <v>0</v>
      </c>
      <c r="C51" s="50">
        <f>C53+C52</f>
        <v>39099.729999999996</v>
      </c>
      <c r="D51" s="50">
        <f>D53+D52</f>
        <v>644898.64</v>
      </c>
      <c r="E51" s="164">
        <f>E53+E52</f>
        <v>111328.86</v>
      </c>
      <c r="F51" s="183">
        <f>F53+F52</f>
        <v>795327.23</v>
      </c>
    </row>
    <row r="52" spans="1:9" ht="15" customHeight="1" thickBot="1">
      <c r="A52" s="51" t="s">
        <v>32</v>
      </c>
      <c r="B52" s="135">
        <v>0</v>
      </c>
      <c r="C52" s="136">
        <v>20979</v>
      </c>
      <c r="D52" s="136">
        <v>322419</v>
      </c>
      <c r="E52" s="174">
        <v>60800</v>
      </c>
      <c r="F52" s="179">
        <f>B52+C52+D52+E52</f>
        <v>404198</v>
      </c>
      <c r="G52" s="55"/>
      <c r="H52" s="55"/>
      <c r="I52" s="55"/>
    </row>
    <row r="53" spans="1:9" ht="48" thickBot="1">
      <c r="A53" s="56" t="s">
        <v>33</v>
      </c>
      <c r="B53" s="163">
        <f>B55+B56+B57+B58+B59+B60+B61+B62+B63+B64+B65+B66+B67+B68+B69+B70+B71+B72+B73+B74+B75+B76</f>
        <v>0</v>
      </c>
      <c r="C53" s="163">
        <f>C55+C56+C57+C58+C59+C60+C61+C62+C63+C64+C65+C66+C67+C68+C69+C70+C71+C72+C73+C74+C75+C76</f>
        <v>18120.73</v>
      </c>
      <c r="D53" s="163">
        <f>D55+D56+D57+D58+D59+D60+D61+D62+D63+D64+D65+D66+D67+D68+D69+D70+D71+D72+D73+D74+D75+D76</f>
        <v>322479.64</v>
      </c>
      <c r="E53" s="165">
        <f>E55+E56+E57+E58+E59+E60+E61+E62+E63+E64+E65+E66+E67+E68+E69+E70+E71+E72+E73+E74+E75+E76</f>
        <v>50528.86</v>
      </c>
      <c r="F53" s="181">
        <f>F55+F56+F57+F58+F59+F60+F61+F62+F63+F64+F65+F66+F67+F68+F69+F70+F71+F72+F73+F74+F75+F76</f>
        <v>391129.23</v>
      </c>
      <c r="G53" s="55"/>
      <c r="H53" s="55"/>
      <c r="I53" s="55"/>
    </row>
    <row r="54" spans="1:9">
      <c r="A54" s="58" t="s">
        <v>34</v>
      </c>
      <c r="B54" s="59"/>
      <c r="C54" s="60"/>
      <c r="D54" s="60"/>
      <c r="E54" s="166"/>
      <c r="F54" s="177"/>
      <c r="G54" s="55"/>
      <c r="H54" s="55"/>
      <c r="I54" s="55"/>
    </row>
    <row r="55" spans="1:9">
      <c r="A55" s="62" t="s">
        <v>35</v>
      </c>
      <c r="B55" s="137">
        <v>0</v>
      </c>
      <c r="C55" s="138">
        <v>2797.2</v>
      </c>
      <c r="D55" s="138">
        <v>57159.59</v>
      </c>
      <c r="E55" s="175">
        <v>12480</v>
      </c>
      <c r="F55" s="169">
        <f>B55+C55+D55+E55</f>
        <v>72436.789999999994</v>
      </c>
      <c r="G55" s="55"/>
      <c r="H55" s="55"/>
      <c r="I55" s="55"/>
    </row>
    <row r="56" spans="1:9" ht="25.5">
      <c r="A56" s="62" t="s">
        <v>36</v>
      </c>
      <c r="B56" s="137">
        <v>0</v>
      </c>
      <c r="C56" s="138">
        <v>0</v>
      </c>
      <c r="D56" s="138">
        <v>9000</v>
      </c>
      <c r="E56" s="175">
        <v>0</v>
      </c>
      <c r="F56" s="169">
        <f t="shared" ref="F56:F76" si="1">B56+C56+D56+E56</f>
        <v>9000</v>
      </c>
      <c r="G56" s="55"/>
      <c r="H56" s="55"/>
      <c r="I56" s="55"/>
    </row>
    <row r="57" spans="1:9">
      <c r="A57" s="62" t="s">
        <v>37</v>
      </c>
      <c r="B57" s="137">
        <v>0</v>
      </c>
      <c r="C57" s="138">
        <v>0</v>
      </c>
      <c r="D57" s="138">
        <v>0</v>
      </c>
      <c r="E57" s="175">
        <v>405</v>
      </c>
      <c r="F57" s="169">
        <f t="shared" si="1"/>
        <v>405</v>
      </c>
      <c r="G57" s="55"/>
      <c r="H57" s="55"/>
      <c r="I57" s="55"/>
    </row>
    <row r="58" spans="1:9">
      <c r="A58" s="62" t="s">
        <v>38</v>
      </c>
      <c r="B58" s="137">
        <v>0</v>
      </c>
      <c r="C58" s="138">
        <v>900</v>
      </c>
      <c r="D58" s="138">
        <v>13200</v>
      </c>
      <c r="E58" s="175">
        <v>1200</v>
      </c>
      <c r="F58" s="169">
        <f t="shared" si="1"/>
        <v>15300</v>
      </c>
      <c r="G58" s="55"/>
      <c r="H58" s="55"/>
      <c r="I58" s="55"/>
    </row>
    <row r="59" spans="1:9" ht="25.5">
      <c r="A59" s="62" t="s">
        <v>39</v>
      </c>
      <c r="B59" s="137">
        <v>0</v>
      </c>
      <c r="C59" s="138">
        <v>0</v>
      </c>
      <c r="D59" s="138">
        <v>0</v>
      </c>
      <c r="E59" s="175">
        <v>0</v>
      </c>
      <c r="F59" s="169">
        <f t="shared" si="1"/>
        <v>0</v>
      </c>
      <c r="G59" s="55"/>
      <c r="H59" s="55"/>
      <c r="I59" s="55"/>
    </row>
    <row r="60" spans="1:9">
      <c r="A60" s="62" t="s">
        <v>40</v>
      </c>
      <c r="B60" s="137">
        <v>0</v>
      </c>
      <c r="C60" s="138">
        <v>0</v>
      </c>
      <c r="D60" s="138">
        <v>0</v>
      </c>
      <c r="E60" s="175">
        <v>0</v>
      </c>
      <c r="F60" s="169">
        <f t="shared" si="1"/>
        <v>0</v>
      </c>
      <c r="G60" s="55"/>
      <c r="H60" s="55"/>
      <c r="I60" s="55"/>
    </row>
    <row r="61" spans="1:9">
      <c r="A61" s="62" t="s">
        <v>41</v>
      </c>
      <c r="B61" s="137">
        <v>0</v>
      </c>
      <c r="C61" s="138">
        <v>2970</v>
      </c>
      <c r="D61" s="138">
        <v>42570</v>
      </c>
      <c r="E61" s="175">
        <v>6600</v>
      </c>
      <c r="F61" s="169">
        <f t="shared" si="1"/>
        <v>52140</v>
      </c>
      <c r="G61" s="55"/>
      <c r="H61" s="55"/>
      <c r="I61" s="55"/>
    </row>
    <row r="62" spans="1:9">
      <c r="A62" s="62" t="s">
        <v>42</v>
      </c>
      <c r="B62" s="137">
        <v>0</v>
      </c>
      <c r="C62" s="138">
        <v>1170</v>
      </c>
      <c r="D62" s="138">
        <v>15600</v>
      </c>
      <c r="E62" s="175">
        <v>2604</v>
      </c>
      <c r="F62" s="169">
        <f t="shared" si="1"/>
        <v>19374</v>
      </c>
      <c r="G62" s="55"/>
      <c r="H62" s="55"/>
      <c r="I62" s="55"/>
    </row>
    <row r="63" spans="1:9" ht="25.5">
      <c r="A63" s="62" t="s">
        <v>43</v>
      </c>
      <c r="B63" s="137">
        <v>0</v>
      </c>
      <c r="C63" s="138">
        <v>0</v>
      </c>
      <c r="D63" s="138">
        <v>0</v>
      </c>
      <c r="E63" s="175">
        <v>0</v>
      </c>
      <c r="F63" s="169">
        <f t="shared" si="1"/>
        <v>0</v>
      </c>
      <c r="G63" s="55"/>
      <c r="H63" s="55"/>
      <c r="I63" s="55"/>
    </row>
    <row r="64" spans="1:9">
      <c r="A64" s="62" t="s">
        <v>44</v>
      </c>
      <c r="B64" s="137">
        <v>0</v>
      </c>
      <c r="C64" s="138">
        <v>216</v>
      </c>
      <c r="D64" s="138">
        <v>7890</v>
      </c>
      <c r="E64" s="175">
        <v>612</v>
      </c>
      <c r="F64" s="169">
        <f t="shared" si="1"/>
        <v>8718</v>
      </c>
      <c r="G64" s="55"/>
      <c r="H64" s="55"/>
      <c r="I64" s="55"/>
    </row>
    <row r="65" spans="1:9">
      <c r="A65" s="62" t="s">
        <v>45</v>
      </c>
      <c r="B65" s="137">
        <v>0</v>
      </c>
      <c r="C65" s="138">
        <v>0</v>
      </c>
      <c r="D65" s="138">
        <v>0</v>
      </c>
      <c r="E65" s="175">
        <v>0</v>
      </c>
      <c r="F65" s="169">
        <f t="shared" si="1"/>
        <v>0</v>
      </c>
      <c r="G65" s="55"/>
      <c r="H65" s="55"/>
      <c r="I65" s="55"/>
    </row>
    <row r="66" spans="1:9">
      <c r="A66" s="62" t="s">
        <v>46</v>
      </c>
      <c r="B66" s="137">
        <v>0</v>
      </c>
      <c r="C66" s="138">
        <v>0</v>
      </c>
      <c r="D66" s="138">
        <v>0</v>
      </c>
      <c r="E66" s="175">
        <v>0</v>
      </c>
      <c r="F66" s="169">
        <f t="shared" si="1"/>
        <v>0</v>
      </c>
      <c r="G66" s="55"/>
      <c r="H66" s="55"/>
      <c r="I66" s="55"/>
    </row>
    <row r="67" spans="1:9" ht="25.5">
      <c r="A67" s="62" t="s">
        <v>47</v>
      </c>
      <c r="B67" s="137">
        <v>0</v>
      </c>
      <c r="C67" s="138">
        <v>0</v>
      </c>
      <c r="D67" s="138">
        <v>0</v>
      </c>
      <c r="E67" s="175">
        <v>0</v>
      </c>
      <c r="F67" s="169">
        <f t="shared" si="1"/>
        <v>0</v>
      </c>
      <c r="G67" s="55"/>
      <c r="H67" s="55"/>
      <c r="I67" s="55"/>
    </row>
    <row r="68" spans="1:9">
      <c r="A68" s="62" t="s">
        <v>48</v>
      </c>
      <c r="B68" s="137">
        <v>0</v>
      </c>
      <c r="C68" s="138">
        <v>0</v>
      </c>
      <c r="D68" s="138">
        <v>0</v>
      </c>
      <c r="E68" s="175">
        <v>0</v>
      </c>
      <c r="F68" s="169">
        <f t="shared" si="1"/>
        <v>0</v>
      </c>
      <c r="G68" s="55"/>
      <c r="H68" s="55"/>
      <c r="I68" s="55"/>
    </row>
    <row r="69" spans="1:9">
      <c r="A69" s="62" t="s">
        <v>49</v>
      </c>
      <c r="B69" s="137">
        <v>0</v>
      </c>
      <c r="C69" s="138">
        <v>0</v>
      </c>
      <c r="D69" s="138">
        <v>3756</v>
      </c>
      <c r="E69" s="175">
        <v>0</v>
      </c>
      <c r="F69" s="169">
        <f t="shared" si="1"/>
        <v>3756</v>
      </c>
      <c r="G69" s="55"/>
      <c r="H69" s="55"/>
      <c r="I69" s="55"/>
    </row>
    <row r="70" spans="1:9" ht="25.5">
      <c r="A70" s="62" t="s">
        <v>50</v>
      </c>
      <c r="B70" s="137">
        <v>0</v>
      </c>
      <c r="C70" s="138">
        <v>0</v>
      </c>
      <c r="D70" s="138">
        <v>7220</v>
      </c>
      <c r="E70" s="175">
        <v>1500</v>
      </c>
      <c r="F70" s="169">
        <f t="shared" si="1"/>
        <v>8720</v>
      </c>
      <c r="G70" s="55"/>
      <c r="H70" s="55"/>
      <c r="I70" s="55"/>
    </row>
    <row r="71" spans="1:9">
      <c r="A71" s="62" t="s">
        <v>51</v>
      </c>
      <c r="B71" s="137">
        <v>0</v>
      </c>
      <c r="C71" s="138">
        <v>0</v>
      </c>
      <c r="D71" s="138">
        <v>0</v>
      </c>
      <c r="E71" s="175">
        <v>0</v>
      </c>
      <c r="F71" s="169">
        <f t="shared" si="1"/>
        <v>0</v>
      </c>
      <c r="G71" s="55"/>
      <c r="H71" s="55"/>
      <c r="I71" s="55"/>
    </row>
    <row r="72" spans="1:9" ht="25.5">
      <c r="A72" s="62" t="s">
        <v>52</v>
      </c>
      <c r="B72" s="137">
        <v>0</v>
      </c>
      <c r="C72" s="138">
        <v>0</v>
      </c>
      <c r="D72" s="138">
        <v>0</v>
      </c>
      <c r="E72" s="175">
        <v>0</v>
      </c>
      <c r="F72" s="169">
        <f t="shared" si="1"/>
        <v>0</v>
      </c>
      <c r="G72" s="55"/>
      <c r="H72" s="55"/>
      <c r="I72" s="55"/>
    </row>
    <row r="73" spans="1:9" ht="38.25">
      <c r="A73" s="62" t="s">
        <v>53</v>
      </c>
      <c r="B73" s="137">
        <v>0</v>
      </c>
      <c r="C73" s="138">
        <v>0</v>
      </c>
      <c r="D73" s="138">
        <v>0</v>
      </c>
      <c r="E73" s="175">
        <v>0</v>
      </c>
      <c r="F73" s="169">
        <f t="shared" si="1"/>
        <v>0</v>
      </c>
      <c r="G73" s="55"/>
      <c r="H73" s="55"/>
      <c r="I73" s="55"/>
    </row>
    <row r="74" spans="1:9" ht="38.25">
      <c r="A74" s="62" t="s">
        <v>54</v>
      </c>
      <c r="B74" s="137">
        <v>0</v>
      </c>
      <c r="C74" s="138">
        <v>0</v>
      </c>
      <c r="D74" s="138">
        <v>0</v>
      </c>
      <c r="E74" s="175">
        <v>0</v>
      </c>
      <c r="F74" s="169">
        <f t="shared" si="1"/>
        <v>0</v>
      </c>
      <c r="G74" s="55"/>
      <c r="H74" s="55"/>
      <c r="I74" s="55"/>
    </row>
    <row r="75" spans="1:9" ht="37.5" customHeight="1">
      <c r="A75" s="62" t="s">
        <v>55</v>
      </c>
      <c r="B75" s="137">
        <v>0</v>
      </c>
      <c r="C75" s="138">
        <v>6463.73</v>
      </c>
      <c r="D75" s="138">
        <v>114631.17</v>
      </c>
      <c r="E75" s="175">
        <v>15098.57</v>
      </c>
      <c r="F75" s="169">
        <f t="shared" si="1"/>
        <v>136193.47</v>
      </c>
      <c r="G75" s="55"/>
      <c r="H75" s="55"/>
      <c r="I75" s="55"/>
    </row>
    <row r="76" spans="1:9" ht="15.75" customHeight="1" thickBot="1">
      <c r="A76" s="64" t="s">
        <v>56</v>
      </c>
      <c r="B76" s="139">
        <v>0</v>
      </c>
      <c r="C76" s="140">
        <v>3603.8</v>
      </c>
      <c r="D76" s="140">
        <v>51452.88</v>
      </c>
      <c r="E76" s="176">
        <v>10029.290000000001</v>
      </c>
      <c r="F76" s="169">
        <f t="shared" si="1"/>
        <v>65085.97</v>
      </c>
      <c r="G76" s="55"/>
      <c r="H76" s="55"/>
      <c r="I76" s="55"/>
    </row>
    <row r="77" spans="1:9">
      <c r="D77" t="s">
        <v>63</v>
      </c>
      <c r="E77" s="55">
        <f>B51+C51+D51+E51</f>
        <v>795327.23</v>
      </c>
    </row>
    <row r="79" spans="1:9">
      <c r="A79" s="71" t="s">
        <v>101</v>
      </c>
      <c r="D79" s="67" t="s">
        <v>58</v>
      </c>
    </row>
    <row r="80" spans="1:9">
      <c r="A80" s="68" t="s">
        <v>59</v>
      </c>
      <c r="D80" s="4" t="s">
        <v>60</v>
      </c>
    </row>
  </sheetData>
  <mergeCells count="10">
    <mergeCell ref="A3:E3"/>
    <mergeCell ref="A5:E5"/>
    <mergeCell ref="B6:E6"/>
    <mergeCell ref="A9:E9"/>
    <mergeCell ref="A49:A50"/>
    <mergeCell ref="B49:E49"/>
    <mergeCell ref="A10:A12"/>
    <mergeCell ref="B10:E10"/>
    <mergeCell ref="B11:E11"/>
    <mergeCell ref="A46:E47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4"/>
  <sheetViews>
    <sheetView topLeftCell="A65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5.285156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71</v>
      </c>
      <c r="B5" s="241"/>
      <c r="C5" s="241"/>
      <c r="D5" s="241"/>
      <c r="E5" s="241"/>
    </row>
    <row r="6" spans="1:6" ht="20.25" customHeight="1">
      <c r="A6" s="7" t="s">
        <v>3</v>
      </c>
      <c r="B6" s="242" t="s">
        <v>72</v>
      </c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41">
        <v>0</v>
      </c>
      <c r="C13" s="142">
        <v>0.73</v>
      </c>
      <c r="D13" s="142">
        <v>10</v>
      </c>
      <c r="E13" s="143">
        <v>3</v>
      </c>
      <c r="F13" s="20">
        <f t="shared" ref="F13:F24" si="0">COUNT(B13:E13)</f>
        <v>4</v>
      </c>
    </row>
    <row r="14" spans="1:6">
      <c r="A14" s="21" t="s">
        <v>15</v>
      </c>
      <c r="B14" s="144">
        <v>0</v>
      </c>
      <c r="C14" s="145">
        <v>0</v>
      </c>
      <c r="D14" s="145">
        <v>10.09</v>
      </c>
      <c r="E14" s="146">
        <v>3</v>
      </c>
      <c r="F14" s="20">
        <f t="shared" si="0"/>
        <v>4</v>
      </c>
    </row>
    <row r="15" spans="1:6">
      <c r="A15" s="21" t="s">
        <v>16</v>
      </c>
      <c r="B15" s="144">
        <v>0</v>
      </c>
      <c r="C15" s="145">
        <v>0</v>
      </c>
      <c r="D15" s="145">
        <v>10.25</v>
      </c>
      <c r="E15" s="146">
        <v>3</v>
      </c>
      <c r="F15" s="20">
        <f t="shared" si="0"/>
        <v>4</v>
      </c>
    </row>
    <row r="16" spans="1:6">
      <c r="A16" s="21" t="s">
        <v>17</v>
      </c>
      <c r="B16" s="144">
        <v>0</v>
      </c>
      <c r="C16" s="145">
        <v>0</v>
      </c>
      <c r="D16" s="145">
        <v>11.44</v>
      </c>
      <c r="E16" s="146">
        <v>3.18</v>
      </c>
      <c r="F16" s="20">
        <f t="shared" si="0"/>
        <v>4</v>
      </c>
    </row>
    <row r="17" spans="1:6">
      <c r="A17" s="21" t="s">
        <v>18</v>
      </c>
      <c r="B17" s="144">
        <v>0</v>
      </c>
      <c r="C17" s="145">
        <v>0</v>
      </c>
      <c r="D17" s="145">
        <v>10.75</v>
      </c>
      <c r="E17" s="146">
        <v>3.33</v>
      </c>
      <c r="F17" s="20">
        <f t="shared" si="0"/>
        <v>4</v>
      </c>
    </row>
    <row r="18" spans="1:6">
      <c r="A18" s="21" t="s">
        <v>19</v>
      </c>
      <c r="B18" s="144">
        <v>0</v>
      </c>
      <c r="C18" s="145">
        <v>0</v>
      </c>
      <c r="D18" s="145">
        <v>10.6</v>
      </c>
      <c r="E18" s="146">
        <v>3.47</v>
      </c>
      <c r="F18" s="20">
        <f t="shared" si="0"/>
        <v>4</v>
      </c>
    </row>
    <row r="19" spans="1:6">
      <c r="A19" s="21" t="s">
        <v>20</v>
      </c>
      <c r="B19" s="144">
        <v>0</v>
      </c>
      <c r="C19" s="145">
        <v>0</v>
      </c>
      <c r="D19" s="145">
        <v>10</v>
      </c>
      <c r="E19" s="146">
        <v>3.5</v>
      </c>
      <c r="F19" s="20">
        <f t="shared" si="0"/>
        <v>4</v>
      </c>
    </row>
    <row r="20" spans="1:6">
      <c r="A20" s="21" t="s">
        <v>21</v>
      </c>
      <c r="B20" s="144">
        <v>0</v>
      </c>
      <c r="C20" s="145">
        <v>0</v>
      </c>
      <c r="D20" s="145">
        <v>11</v>
      </c>
      <c r="E20" s="146">
        <v>3</v>
      </c>
      <c r="F20" s="20">
        <f t="shared" si="0"/>
        <v>4</v>
      </c>
    </row>
    <row r="21" spans="1:6">
      <c r="A21" s="21" t="s">
        <v>22</v>
      </c>
      <c r="B21" s="144">
        <v>0</v>
      </c>
      <c r="C21" s="145">
        <v>0</v>
      </c>
      <c r="D21" s="145">
        <v>9.83</v>
      </c>
      <c r="E21" s="146">
        <v>3</v>
      </c>
      <c r="F21" s="20">
        <f t="shared" si="0"/>
        <v>4</v>
      </c>
    </row>
    <row r="22" spans="1:6">
      <c r="A22" s="21" t="s">
        <v>23</v>
      </c>
      <c r="B22" s="144">
        <v>0</v>
      </c>
      <c r="C22" s="145">
        <v>0.47</v>
      </c>
      <c r="D22" s="145">
        <v>9.9</v>
      </c>
      <c r="E22" s="146">
        <v>3</v>
      </c>
      <c r="F22" s="20">
        <f t="shared" si="0"/>
        <v>4</v>
      </c>
    </row>
    <row r="23" spans="1:6">
      <c r="A23" s="21" t="s">
        <v>24</v>
      </c>
      <c r="B23" s="144">
        <v>0</v>
      </c>
      <c r="C23" s="145">
        <v>1</v>
      </c>
      <c r="D23" s="145">
        <v>9.17</v>
      </c>
      <c r="E23" s="146">
        <v>3</v>
      </c>
      <c r="F23" s="20">
        <f t="shared" si="0"/>
        <v>4</v>
      </c>
    </row>
    <row r="24" spans="1:6">
      <c r="A24" s="25" t="s">
        <v>25</v>
      </c>
      <c r="B24" s="157">
        <v>0</v>
      </c>
      <c r="C24" s="158">
        <v>1</v>
      </c>
      <c r="D24" s="158">
        <v>9.5</v>
      </c>
      <c r="E24" s="159">
        <v>3</v>
      </c>
      <c r="F24" s="20">
        <f t="shared" si="0"/>
        <v>4</v>
      </c>
    </row>
    <row r="25" spans="1:6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32">
        <f>(B13+B14+B15+B16+B17+B18+B19+B20)/8</f>
        <v>0</v>
      </c>
      <c r="C26" s="32">
        <f>(C13+C14+C15+C16+C17+C18+C19+C20)/8</f>
        <v>9.1249999999999998E-2</v>
      </c>
      <c r="D26" s="32">
        <f>(D13+D14+D15+D16+D17+D18+D19+D20)/8</f>
        <v>10.516249999999999</v>
      </c>
      <c r="E26" s="32">
        <f>(E13+E14+E15+E16+E17+E18+E19+E20)/8</f>
        <v>3.1850000000000001</v>
      </c>
      <c r="F26" s="20"/>
    </row>
    <row r="27" spans="1:6" s="35" customFormat="1">
      <c r="A27" s="36" t="s">
        <v>27</v>
      </c>
      <c r="B27" s="37">
        <f>(B21+B22+B23+B24)/4</f>
        <v>0</v>
      </c>
      <c r="C27" s="37">
        <f>(C21+C22+C23+C24)/4</f>
        <v>0.61749999999999994</v>
      </c>
      <c r="D27" s="37">
        <f>(D21+D22+D23+D24)/4</f>
        <v>9.6</v>
      </c>
      <c r="E27" s="37">
        <f>(E21+E22+E23+E24)/4</f>
        <v>3</v>
      </c>
      <c r="F27" s="20"/>
    </row>
    <row r="28" spans="1:6">
      <c r="A28" s="40" t="s">
        <v>28</v>
      </c>
      <c r="B28" s="41">
        <f>(B13+B14+B15+B16+B17+B18+B19+B20+B21+B22+B23+B24)/12</f>
        <v>0</v>
      </c>
      <c r="C28" s="41">
        <f>(C13+C14+C15+C16+C17+C18+C19+C20+C21+C22+C23+C24)/12</f>
        <v>0.26666666666666666</v>
      </c>
      <c r="D28" s="41">
        <f>(D13+D14+D15+D16+D17+D18+D19+D20+D21+D22+D23+D24)/12</f>
        <v>10.210833333333333</v>
      </c>
      <c r="E28" s="41">
        <f>(E13+E14+E15+E16+E17+E18+E19+E20+E21+E22+E23+E24)/12</f>
        <v>3.1233333333333335</v>
      </c>
      <c r="F28" s="20"/>
    </row>
    <row r="29" spans="1:6">
      <c r="A29" s="44"/>
      <c r="D29" t="s">
        <v>62</v>
      </c>
      <c r="E29" s="55">
        <f>B28+C28+D28+E28</f>
        <v>13.600833333333334</v>
      </c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 ht="13.5" thickBot="1">
      <c r="A32" s="45"/>
      <c r="B32" s="45"/>
      <c r="C32" s="45"/>
      <c r="D32" s="45"/>
      <c r="E32" s="45"/>
    </row>
    <row r="33" spans="1:9" ht="12.95" customHeight="1" thickBot="1">
      <c r="A33" s="244" t="s">
        <v>30</v>
      </c>
      <c r="B33" s="245" t="s">
        <v>9</v>
      </c>
      <c r="C33" s="245"/>
      <c r="D33" s="245"/>
      <c r="E33" s="253"/>
      <c r="F33" s="168"/>
    </row>
    <row r="34" spans="1:9" ht="24.75" thickBot="1">
      <c r="A34" s="244"/>
      <c r="B34" s="46" t="s">
        <v>10</v>
      </c>
      <c r="C34" s="47" t="s">
        <v>11</v>
      </c>
      <c r="D34" s="47" t="s">
        <v>12</v>
      </c>
      <c r="E34" s="167" t="s">
        <v>13</v>
      </c>
      <c r="F34" s="180" t="s">
        <v>80</v>
      </c>
      <c r="G34" s="170"/>
    </row>
    <row r="35" spans="1:9" ht="26.25" customHeight="1" thickBot="1">
      <c r="A35" s="49" t="s">
        <v>31</v>
      </c>
      <c r="B35" s="50">
        <f>B37+B36</f>
        <v>0</v>
      </c>
      <c r="C35" s="50">
        <f>C37+C36</f>
        <v>17302.489999999998</v>
      </c>
      <c r="D35" s="50">
        <f>D37+D36</f>
        <v>481082.33</v>
      </c>
      <c r="E35" s="164">
        <f>E37+E36</f>
        <v>164066.62</v>
      </c>
      <c r="F35" s="183">
        <f>F37+F36</f>
        <v>662451.43999999994</v>
      </c>
    </row>
    <row r="36" spans="1:9" ht="15" customHeight="1" thickBot="1">
      <c r="A36" s="51" t="s">
        <v>32</v>
      </c>
      <c r="B36" s="135">
        <v>0</v>
      </c>
      <c r="C36" s="136">
        <v>6490.74</v>
      </c>
      <c r="D36" s="136">
        <v>316339.82</v>
      </c>
      <c r="E36" s="174">
        <v>115067.48</v>
      </c>
      <c r="F36" s="179">
        <f>B36+C36+D36+E36</f>
        <v>437898.04</v>
      </c>
      <c r="G36" s="55"/>
      <c r="H36" s="55"/>
      <c r="I36" s="55"/>
    </row>
    <row r="37" spans="1:9" ht="48" thickBot="1">
      <c r="A37" s="56" t="s">
        <v>33</v>
      </c>
      <c r="B37" s="163">
        <f>B39+B40+B41+B42+B43+B44+B45+B46+B47+B48+B49+B50+B51+B52+B53+B54+B55+B56+B57+B58+B59+B60</f>
        <v>0</v>
      </c>
      <c r="C37" s="163">
        <f>C39+C40+C41+C42+C43+C44+C45+C46+C47+C48+C49+C50+C51+C52+C53+C54+C55+C56+C57+C58+C59+C60</f>
        <v>10811.75</v>
      </c>
      <c r="D37" s="163">
        <f>D39+D40+D41+D42+D43+D44+D45+D46+D47+D48+D49+D50+D51+D52+D53+D54+D55+D56+D57+D58+D59+D60</f>
        <v>164742.51</v>
      </c>
      <c r="E37" s="165">
        <f>E39+E40+E41+E42+E43+E44+E45+E46+E47+E48+E49+E50+E51+E52+E53+E54+E55+E56+E57+E58+E59+E60</f>
        <v>48999.14</v>
      </c>
      <c r="F37" s="181">
        <f>F39+F40+F41+F42+F43+F44+F45+F46+F47+F48+F49+F50+F51+F52+F53+F54+F55+F56+F57+F58+F59+F60</f>
        <v>224553.40000000002</v>
      </c>
      <c r="G37" s="55"/>
      <c r="H37" s="55"/>
      <c r="I37" s="55"/>
    </row>
    <row r="38" spans="1:9">
      <c r="A38" s="58" t="s">
        <v>34</v>
      </c>
      <c r="B38" s="59"/>
      <c r="C38" s="60"/>
      <c r="D38" s="60"/>
      <c r="E38" s="166"/>
      <c r="F38" s="177"/>
      <c r="G38" s="55"/>
      <c r="H38" s="55"/>
      <c r="I38" s="55"/>
    </row>
    <row r="39" spans="1:9">
      <c r="A39" s="62" t="s">
        <v>35</v>
      </c>
      <c r="B39" s="137">
        <v>0</v>
      </c>
      <c r="C39" s="138">
        <v>437.47</v>
      </c>
      <c r="D39" s="138">
        <v>49276.4</v>
      </c>
      <c r="E39" s="175">
        <v>20564.64</v>
      </c>
      <c r="F39" s="169">
        <f>B39+C39+D39+E39</f>
        <v>70278.510000000009</v>
      </c>
      <c r="G39" s="55"/>
      <c r="H39" s="55"/>
      <c r="I39" s="55"/>
    </row>
    <row r="40" spans="1:9" ht="25.5">
      <c r="A40" s="62" t="s">
        <v>36</v>
      </c>
      <c r="B40" s="137">
        <v>0</v>
      </c>
      <c r="C40" s="138">
        <v>0</v>
      </c>
      <c r="D40" s="138">
        <v>27000</v>
      </c>
      <c r="E40" s="175">
        <v>0</v>
      </c>
      <c r="F40" s="169">
        <f t="shared" ref="F40:F60" si="1">B40+C40+D40+E40</f>
        <v>27000</v>
      </c>
      <c r="G40" s="55"/>
      <c r="H40" s="55"/>
      <c r="I40" s="55"/>
    </row>
    <row r="41" spans="1:9">
      <c r="A41" s="62" t="s">
        <v>37</v>
      </c>
      <c r="B41" s="137">
        <v>0</v>
      </c>
      <c r="C41" s="138">
        <v>0</v>
      </c>
      <c r="D41" s="138">
        <v>0</v>
      </c>
      <c r="E41" s="175">
        <v>0</v>
      </c>
      <c r="F41" s="169">
        <f t="shared" si="1"/>
        <v>0</v>
      </c>
      <c r="G41" s="55"/>
      <c r="H41" s="55"/>
      <c r="I41" s="55"/>
    </row>
    <row r="42" spans="1:9">
      <c r="A42" s="62" t="s">
        <v>38</v>
      </c>
      <c r="B42" s="137">
        <v>0</v>
      </c>
      <c r="C42" s="138">
        <v>0</v>
      </c>
      <c r="D42" s="138">
        <v>0</v>
      </c>
      <c r="E42" s="175">
        <v>0</v>
      </c>
      <c r="F42" s="169">
        <f t="shared" si="1"/>
        <v>0</v>
      </c>
      <c r="G42" s="55"/>
      <c r="H42" s="55"/>
      <c r="I42" s="55"/>
    </row>
    <row r="43" spans="1:9" ht="25.5">
      <c r="A43" s="62" t="s">
        <v>39</v>
      </c>
      <c r="B43" s="137">
        <v>0</v>
      </c>
      <c r="C43" s="138">
        <v>0</v>
      </c>
      <c r="D43" s="138">
        <v>0</v>
      </c>
      <c r="E43" s="175">
        <v>0</v>
      </c>
      <c r="F43" s="169">
        <f t="shared" si="1"/>
        <v>0</v>
      </c>
      <c r="G43" s="55"/>
      <c r="H43" s="55"/>
      <c r="I43" s="55"/>
    </row>
    <row r="44" spans="1:9">
      <c r="A44" s="62" t="s">
        <v>40</v>
      </c>
      <c r="B44" s="137">
        <v>0</v>
      </c>
      <c r="C44" s="138">
        <v>0</v>
      </c>
      <c r="D44" s="138">
        <v>0</v>
      </c>
      <c r="E44" s="175">
        <v>0</v>
      </c>
      <c r="F44" s="169">
        <f t="shared" si="1"/>
        <v>0</v>
      </c>
      <c r="G44" s="55"/>
      <c r="H44" s="55"/>
      <c r="I44" s="55"/>
    </row>
    <row r="45" spans="1:9">
      <c r="A45" s="62" t="s">
        <v>41</v>
      </c>
      <c r="B45" s="137">
        <v>0</v>
      </c>
      <c r="C45" s="138">
        <v>0</v>
      </c>
      <c r="D45" s="138">
        <v>0</v>
      </c>
      <c r="E45" s="175">
        <v>0</v>
      </c>
      <c r="F45" s="169">
        <f t="shared" si="1"/>
        <v>0</v>
      </c>
      <c r="G45" s="55"/>
      <c r="H45" s="55"/>
      <c r="I45" s="55"/>
    </row>
    <row r="46" spans="1:9">
      <c r="A46" s="62" t="s">
        <v>42</v>
      </c>
      <c r="B46" s="137">
        <v>0</v>
      </c>
      <c r="C46" s="138">
        <v>0</v>
      </c>
      <c r="D46" s="138">
        <v>0</v>
      </c>
      <c r="E46" s="175">
        <v>0</v>
      </c>
      <c r="F46" s="169">
        <f t="shared" si="1"/>
        <v>0</v>
      </c>
      <c r="G46" s="55"/>
      <c r="H46" s="55"/>
      <c r="I46" s="55"/>
    </row>
    <row r="47" spans="1:9" ht="25.5">
      <c r="A47" s="62" t="s">
        <v>43</v>
      </c>
      <c r="B47" s="137">
        <v>0</v>
      </c>
      <c r="C47" s="138">
        <v>0</v>
      </c>
      <c r="D47" s="138">
        <v>12947.39</v>
      </c>
      <c r="E47" s="175">
        <v>3332.52</v>
      </c>
      <c r="F47" s="169">
        <f t="shared" si="1"/>
        <v>16279.91</v>
      </c>
      <c r="G47" s="55"/>
      <c r="H47" s="55"/>
      <c r="I47" s="55"/>
    </row>
    <row r="48" spans="1:9">
      <c r="A48" s="62" t="s">
        <v>44</v>
      </c>
      <c r="B48" s="137">
        <v>0</v>
      </c>
      <c r="C48" s="138">
        <v>0</v>
      </c>
      <c r="D48" s="138">
        <v>14400</v>
      </c>
      <c r="E48" s="175">
        <v>0</v>
      </c>
      <c r="F48" s="169">
        <f t="shared" si="1"/>
        <v>14400</v>
      </c>
      <c r="G48" s="55"/>
      <c r="H48" s="55"/>
      <c r="I48" s="55"/>
    </row>
    <row r="49" spans="1:9">
      <c r="A49" s="62" t="s">
        <v>45</v>
      </c>
      <c r="B49" s="137">
        <v>0</v>
      </c>
      <c r="C49" s="138">
        <v>0</v>
      </c>
      <c r="D49" s="138">
        <v>0</v>
      </c>
      <c r="E49" s="175">
        <v>0</v>
      </c>
      <c r="F49" s="169">
        <f t="shared" si="1"/>
        <v>0</v>
      </c>
      <c r="G49" s="55"/>
      <c r="H49" s="55"/>
      <c r="I49" s="55"/>
    </row>
    <row r="50" spans="1:9">
      <c r="A50" s="62" t="s">
        <v>46</v>
      </c>
      <c r="B50" s="137">
        <v>0</v>
      </c>
      <c r="C50" s="138">
        <v>0</v>
      </c>
      <c r="D50" s="138">
        <v>0</v>
      </c>
      <c r="E50" s="175">
        <v>0</v>
      </c>
      <c r="F50" s="169">
        <f t="shared" si="1"/>
        <v>0</v>
      </c>
      <c r="G50" s="55"/>
      <c r="H50" s="55"/>
      <c r="I50" s="55"/>
    </row>
    <row r="51" spans="1:9" ht="25.5">
      <c r="A51" s="62" t="s">
        <v>47</v>
      </c>
      <c r="B51" s="137">
        <v>0</v>
      </c>
      <c r="C51" s="138">
        <v>2627.25</v>
      </c>
      <c r="D51" s="138">
        <v>4302.8100000000004</v>
      </c>
      <c r="E51" s="175">
        <v>1410.98</v>
      </c>
      <c r="F51" s="169">
        <f t="shared" si="1"/>
        <v>8341.0400000000009</v>
      </c>
      <c r="G51" s="55"/>
      <c r="H51" s="55"/>
      <c r="I51" s="55"/>
    </row>
    <row r="52" spans="1:9">
      <c r="A52" s="62" t="s">
        <v>48</v>
      </c>
      <c r="B52" s="137">
        <v>0</v>
      </c>
      <c r="C52" s="138">
        <v>0</v>
      </c>
      <c r="D52" s="138">
        <v>0</v>
      </c>
      <c r="E52" s="175">
        <v>0</v>
      </c>
      <c r="F52" s="169">
        <f t="shared" si="1"/>
        <v>0</v>
      </c>
      <c r="G52" s="55"/>
      <c r="H52" s="55"/>
      <c r="I52" s="55"/>
    </row>
    <row r="53" spans="1:9">
      <c r="A53" s="62" t="s">
        <v>49</v>
      </c>
      <c r="B53" s="137">
        <v>0</v>
      </c>
      <c r="C53" s="138">
        <v>0</v>
      </c>
      <c r="D53" s="138">
        <v>0</v>
      </c>
      <c r="E53" s="175">
        <v>3730.8</v>
      </c>
      <c r="F53" s="169">
        <f t="shared" si="1"/>
        <v>3730.8</v>
      </c>
      <c r="G53" s="55"/>
      <c r="H53" s="55"/>
      <c r="I53" s="55"/>
    </row>
    <row r="54" spans="1:9" ht="25.5">
      <c r="A54" s="62" t="s">
        <v>50</v>
      </c>
      <c r="B54" s="137">
        <v>0</v>
      </c>
      <c r="C54" s="138">
        <v>0</v>
      </c>
      <c r="D54" s="138">
        <v>3860</v>
      </c>
      <c r="E54" s="175">
        <v>3685</v>
      </c>
      <c r="F54" s="169">
        <f t="shared" si="1"/>
        <v>7545</v>
      </c>
      <c r="G54" s="55"/>
      <c r="H54" s="55"/>
      <c r="I54" s="55"/>
    </row>
    <row r="55" spans="1:9">
      <c r="A55" s="62" t="s">
        <v>51</v>
      </c>
      <c r="B55" s="137">
        <v>0</v>
      </c>
      <c r="C55" s="138">
        <v>0</v>
      </c>
      <c r="D55" s="138">
        <v>0</v>
      </c>
      <c r="E55" s="175">
        <v>0</v>
      </c>
      <c r="F55" s="169">
        <f t="shared" si="1"/>
        <v>0</v>
      </c>
      <c r="G55" s="55"/>
      <c r="H55" s="55"/>
      <c r="I55" s="55"/>
    </row>
    <row r="56" spans="1:9" ht="25.5">
      <c r="A56" s="62" t="s">
        <v>52</v>
      </c>
      <c r="B56" s="137">
        <v>0</v>
      </c>
      <c r="C56" s="138">
        <v>0</v>
      </c>
      <c r="D56" s="138">
        <v>0</v>
      </c>
      <c r="E56" s="175">
        <v>0</v>
      </c>
      <c r="F56" s="169">
        <f t="shared" si="1"/>
        <v>0</v>
      </c>
      <c r="G56" s="55"/>
      <c r="H56" s="55"/>
      <c r="I56" s="55"/>
    </row>
    <row r="57" spans="1:9" ht="38.25">
      <c r="A57" s="62" t="s">
        <v>53</v>
      </c>
      <c r="B57" s="137">
        <v>0</v>
      </c>
      <c r="C57" s="138">
        <v>0</v>
      </c>
      <c r="D57" s="138">
        <v>0</v>
      </c>
      <c r="E57" s="175">
        <v>0</v>
      </c>
      <c r="F57" s="169">
        <f t="shared" si="1"/>
        <v>0</v>
      </c>
      <c r="G57" s="55"/>
      <c r="H57" s="55"/>
      <c r="I57" s="55"/>
    </row>
    <row r="58" spans="1:9" ht="38.25">
      <c r="A58" s="62" t="s">
        <v>54</v>
      </c>
      <c r="B58" s="137">
        <v>0</v>
      </c>
      <c r="C58" s="138">
        <v>0</v>
      </c>
      <c r="D58" s="138">
        <v>0</v>
      </c>
      <c r="E58" s="175">
        <v>0</v>
      </c>
      <c r="F58" s="169">
        <f t="shared" si="1"/>
        <v>0</v>
      </c>
      <c r="G58" s="55"/>
      <c r="H58" s="55"/>
      <c r="I58" s="55"/>
    </row>
    <row r="59" spans="1:9" ht="37.5" customHeight="1">
      <c r="A59" s="62" t="s">
        <v>55</v>
      </c>
      <c r="B59" s="137">
        <v>0</v>
      </c>
      <c r="C59" s="138">
        <v>0</v>
      </c>
      <c r="D59" s="138">
        <v>21730.43</v>
      </c>
      <c r="E59" s="175">
        <v>5125.01</v>
      </c>
      <c r="F59" s="169">
        <f t="shared" si="1"/>
        <v>26855.440000000002</v>
      </c>
      <c r="G59" s="55"/>
      <c r="H59" s="55"/>
      <c r="I59" s="55"/>
    </row>
    <row r="60" spans="1:9" ht="15.75" customHeight="1" thickBot="1">
      <c r="A60" s="64" t="s">
        <v>56</v>
      </c>
      <c r="B60" s="139">
        <v>0</v>
      </c>
      <c r="C60" s="140">
        <v>7747.03</v>
      </c>
      <c r="D60" s="140">
        <v>31225.48</v>
      </c>
      <c r="E60" s="176">
        <v>11150.19</v>
      </c>
      <c r="F60" s="169">
        <f t="shared" si="1"/>
        <v>50122.700000000004</v>
      </c>
      <c r="G60" s="55"/>
      <c r="H60" s="55"/>
      <c r="I60" s="55"/>
    </row>
    <row r="61" spans="1:9">
      <c r="D61" t="s">
        <v>63</v>
      </c>
      <c r="E61" s="55">
        <f>B35+C35+D35+E35</f>
        <v>662451.43999999994</v>
      </c>
    </row>
    <row r="63" spans="1:9">
      <c r="A63" s="71" t="s">
        <v>101</v>
      </c>
      <c r="D63" s="67" t="s">
        <v>58</v>
      </c>
    </row>
    <row r="64" spans="1:9">
      <c r="A64" s="68" t="s">
        <v>59</v>
      </c>
      <c r="D64" s="4" t="s">
        <v>60</v>
      </c>
    </row>
  </sheetData>
  <mergeCells count="10">
    <mergeCell ref="A3:E3"/>
    <mergeCell ref="A5:E5"/>
    <mergeCell ref="B6:E6"/>
    <mergeCell ref="A9:E9"/>
    <mergeCell ref="A33:A34"/>
    <mergeCell ref="B33:E33"/>
    <mergeCell ref="A10:A12"/>
    <mergeCell ref="B10:E10"/>
    <mergeCell ref="B11:E11"/>
    <mergeCell ref="A30:E31"/>
  </mergeCells>
  <phoneticPr fontId="0" type="noConversion"/>
  <dataValidations count="1">
    <dataValidation type="whole" operator="greaterThan" allowBlank="1" showErrorMessage="1" errorTitle="błąd danych" error="należy wpisać dane liczbowe" sqref="E8">
      <formula1>2008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N73"/>
  <sheetViews>
    <sheetView topLeftCell="A7" workbookViewId="0">
      <selection activeCell="A13" sqref="A13:A24"/>
    </sheetView>
  </sheetViews>
  <sheetFormatPr defaultRowHeight="12.75"/>
  <cols>
    <col min="1" max="1" width="30" customWidth="1"/>
    <col min="2" max="5" width="14.5703125" customWidth="1"/>
    <col min="6" max="6" width="16.28515625" customWidth="1"/>
    <col min="7" max="7" width="10.140625" customWidth="1"/>
    <col min="8" max="8" width="15.42578125" customWidth="1"/>
    <col min="9" max="9" width="10.140625" customWidth="1"/>
  </cols>
  <sheetData>
    <row r="1" spans="1:6" ht="18">
      <c r="A1" s="1" t="s">
        <v>0</v>
      </c>
      <c r="E1" s="2"/>
    </row>
    <row r="2" spans="1:6" ht="18">
      <c r="A2" s="3"/>
      <c r="E2" s="2"/>
    </row>
    <row r="3" spans="1:6" ht="46.5" customHeight="1">
      <c r="A3" s="240" t="s">
        <v>1</v>
      </c>
      <c r="B3" s="240"/>
      <c r="C3" s="240"/>
      <c r="D3" s="240"/>
      <c r="E3" s="240"/>
    </row>
    <row r="4" spans="1:6">
      <c r="A4" s="4" t="s">
        <v>2</v>
      </c>
      <c r="B4" s="5"/>
      <c r="C4" s="5"/>
      <c r="D4" s="5"/>
      <c r="E4" s="6"/>
    </row>
    <row r="5" spans="1:6" ht="31.5" customHeight="1">
      <c r="A5" s="241" t="s">
        <v>73</v>
      </c>
      <c r="B5" s="241"/>
      <c r="C5" s="241"/>
      <c r="D5" s="241"/>
      <c r="E5" s="241"/>
    </row>
    <row r="6" spans="1:6" ht="20.25" customHeight="1">
      <c r="A6" s="7" t="s">
        <v>3</v>
      </c>
      <c r="B6" s="242"/>
      <c r="C6" s="242"/>
      <c r="D6" s="242"/>
      <c r="E6" s="242"/>
    </row>
    <row r="7" spans="1:6" ht="15">
      <c r="A7" s="8"/>
      <c r="B7" s="9"/>
      <c r="C7" s="9"/>
      <c r="D7" s="9"/>
      <c r="E7" s="9"/>
    </row>
    <row r="8" spans="1:6" ht="14.25" customHeight="1">
      <c r="A8" s="10" t="s">
        <v>4</v>
      </c>
      <c r="B8" s="5"/>
      <c r="C8" s="5"/>
      <c r="D8" s="11" t="s">
        <v>5</v>
      </c>
      <c r="E8" s="12">
        <v>2014</v>
      </c>
    </row>
    <row r="9" spans="1:6" ht="81" customHeight="1">
      <c r="A9" s="243" t="s">
        <v>6</v>
      </c>
      <c r="B9" s="243"/>
      <c r="C9" s="243"/>
      <c r="D9" s="243"/>
      <c r="E9" s="243"/>
    </row>
    <row r="10" spans="1:6">
      <c r="A10" s="246" t="s">
        <v>7</v>
      </c>
      <c r="B10" s="245" t="s">
        <v>8</v>
      </c>
      <c r="C10" s="245"/>
      <c r="D10" s="245"/>
      <c r="E10" s="245"/>
    </row>
    <row r="11" spans="1:6">
      <c r="A11" s="246"/>
      <c r="B11" s="247" t="s">
        <v>9</v>
      </c>
      <c r="C11" s="247"/>
      <c r="D11" s="247"/>
      <c r="E11" s="247"/>
    </row>
    <row r="12" spans="1:6" ht="33.75" customHeight="1" thickBot="1">
      <c r="A12" s="246"/>
      <c r="B12" s="13" t="s">
        <v>10</v>
      </c>
      <c r="C12" s="14" t="s">
        <v>11</v>
      </c>
      <c r="D12" s="14" t="s">
        <v>12</v>
      </c>
      <c r="E12" s="15" t="s">
        <v>13</v>
      </c>
    </row>
    <row r="13" spans="1:6">
      <c r="A13" s="16" t="s">
        <v>14</v>
      </c>
      <c r="B13" s="17">
        <f>IF(ISBLANK([1]stażysta!B9),"",[1]stażysta!B9)</f>
        <v>2.5</v>
      </c>
      <c r="C13" s="18">
        <f>IF(ISBLANK([1]kontraktowy!B9),"",[1]kontraktowy!B9)</f>
        <v>5.63</v>
      </c>
      <c r="D13" s="18">
        <f>IF(ISBLANK([1]mianowany!B9),"",[1]mianowany!B9)</f>
        <v>14.78</v>
      </c>
      <c r="E13" s="19">
        <f>IF(ISBLANK([1]dyplomowany!B9),"",[1]dyplomowany!B9)</f>
        <v>18.07</v>
      </c>
      <c r="F13" s="20">
        <f t="shared" ref="F13:F24" si="0">COUNT(B13:E13)</f>
        <v>4</v>
      </c>
    </row>
    <row r="14" spans="1:6">
      <c r="A14" s="21" t="s">
        <v>15</v>
      </c>
      <c r="B14" s="22">
        <f>IF(ISBLANK([1]stażysta!B10),"",[1]stażysta!B10)</f>
        <v>2.5</v>
      </c>
      <c r="C14" s="23">
        <f>IF(ISBLANK([1]kontraktowy!B10),"",[1]kontraktowy!B10)</f>
        <v>5.63</v>
      </c>
      <c r="D14" s="23">
        <f>IF(ISBLANK([1]mianowany!B10),"",[1]mianowany!B10)</f>
        <v>14.83</v>
      </c>
      <c r="E14" s="24">
        <f>IF(ISBLANK([1]dyplomowany!B10),"",[1]dyplomowany!B10)</f>
        <v>18.07</v>
      </c>
      <c r="F14" s="20">
        <f t="shared" si="0"/>
        <v>4</v>
      </c>
    </row>
    <row r="15" spans="1:6">
      <c r="A15" s="21" t="s">
        <v>16</v>
      </c>
      <c r="B15" s="22">
        <f>IF(ISBLANK([1]stażysta!B11),"",[1]stażysta!B11)</f>
        <v>2.5</v>
      </c>
      <c r="C15" s="23">
        <f>IF(ISBLANK([1]kontraktowy!B11),"",[1]kontraktowy!B11)</f>
        <v>5.63</v>
      </c>
      <c r="D15" s="23">
        <f>IF(ISBLANK([1]mianowany!B11),"",[1]mianowany!B11)</f>
        <v>14.79</v>
      </c>
      <c r="E15" s="24">
        <f>IF(ISBLANK([1]dyplomowany!B11),"",[1]dyplomowany!B11)</f>
        <v>18.12</v>
      </c>
      <c r="F15" s="20">
        <f t="shared" si="0"/>
        <v>4</v>
      </c>
    </row>
    <row r="16" spans="1:6">
      <c r="A16" s="21" t="s">
        <v>17</v>
      </c>
      <c r="B16" s="22">
        <f>IF(ISBLANK([1]stażysta!B12),"",[1]stażysta!B12)</f>
        <v>2.5</v>
      </c>
      <c r="C16" s="23">
        <f>IF(ISBLANK([1]kontraktowy!B12),"",[1]kontraktowy!B12)</f>
        <v>5.63</v>
      </c>
      <c r="D16" s="23">
        <f>IF(ISBLANK([1]mianowany!B12),"",[1]mianowany!B12)</f>
        <v>14.89</v>
      </c>
      <c r="E16" s="24">
        <f>IF(ISBLANK([1]dyplomowany!B12),"",[1]dyplomowany!B12)</f>
        <v>17.88</v>
      </c>
      <c r="F16" s="20">
        <f t="shared" si="0"/>
        <v>4</v>
      </c>
    </row>
    <row r="17" spans="1:6">
      <c r="A17" s="21" t="s">
        <v>18</v>
      </c>
      <c r="B17" s="22">
        <f>IF(ISBLANK([1]stażysta!B13),"",[1]stażysta!B13)</f>
        <v>2.4300000000000002</v>
      </c>
      <c r="C17" s="23">
        <f>IF(ISBLANK([1]kontraktowy!B13),"",[1]kontraktowy!B13)</f>
        <v>5.63</v>
      </c>
      <c r="D17" s="23">
        <f>IF(ISBLANK([1]mianowany!B13),"",[1]mianowany!B13)</f>
        <v>15.11</v>
      </c>
      <c r="E17" s="24">
        <f>IF(ISBLANK([1]dyplomowany!B13),"",[1]dyplomowany!B13)</f>
        <v>17.18</v>
      </c>
      <c r="F17" s="20">
        <f t="shared" si="0"/>
        <v>4</v>
      </c>
    </row>
    <row r="18" spans="1:6">
      <c r="A18" s="21" t="s">
        <v>19</v>
      </c>
      <c r="B18" s="22">
        <f>IF(ISBLANK([1]stażysta!B14),"",[1]stażysta!B14)</f>
        <v>1.57</v>
      </c>
      <c r="C18" s="23">
        <f>IF(ISBLANK([1]kontraktowy!B14),"",[1]kontraktowy!B14)</f>
        <v>5.63</v>
      </c>
      <c r="D18" s="23">
        <f>IF(ISBLANK([1]mianowany!B14),"",[1]mianowany!B14)</f>
        <v>15.11</v>
      </c>
      <c r="E18" s="24">
        <f>IF(ISBLANK([1]dyplomowany!B14),"",[1]dyplomowany!B14)</f>
        <v>17.34</v>
      </c>
      <c r="F18" s="20">
        <f t="shared" si="0"/>
        <v>4</v>
      </c>
    </row>
    <row r="19" spans="1:6">
      <c r="A19" s="21" t="s">
        <v>20</v>
      </c>
      <c r="B19" s="22">
        <f>IF(ISBLANK([1]stażysta!B15),"",[1]stażysta!B15)</f>
        <v>1</v>
      </c>
      <c r="C19" s="23">
        <f>IF(ISBLANK([1]kontraktowy!B15),"",[1]kontraktowy!B15)</f>
        <v>5.64</v>
      </c>
      <c r="D19" s="23">
        <f>IF(ISBLANK([1]mianowany!B15),"",[1]mianowany!B15)</f>
        <v>13.14</v>
      </c>
      <c r="E19" s="24">
        <f>IF(ISBLANK([1]dyplomowany!B15),"",[1]dyplomowany!B15)</f>
        <v>17.97</v>
      </c>
      <c r="F19" s="20">
        <f t="shared" si="0"/>
        <v>4</v>
      </c>
    </row>
    <row r="20" spans="1:6">
      <c r="A20" s="21" t="s">
        <v>21</v>
      </c>
      <c r="B20" s="22">
        <f>IF(ISBLANK([1]stażysta!B16),"",[1]stażysta!B16)</f>
        <v>1</v>
      </c>
      <c r="C20" s="23">
        <f>IF(ISBLANK([1]kontraktowy!B16),"",[1]kontraktowy!B16)</f>
        <v>5.64</v>
      </c>
      <c r="D20" s="23">
        <f>IF(ISBLANK([1]mianowany!B16),"",[1]mianowany!B16)</f>
        <v>13.66</v>
      </c>
      <c r="E20" s="24">
        <f>IF(ISBLANK([1]dyplomowany!B16),"",[1]dyplomowany!B16)</f>
        <v>18.07</v>
      </c>
      <c r="F20" s="20">
        <f t="shared" si="0"/>
        <v>4</v>
      </c>
    </row>
    <row r="21" spans="1:6">
      <c r="A21" s="21" t="s">
        <v>22</v>
      </c>
      <c r="B21" s="22">
        <f>IF(ISBLANK([1]stażysta!B17),"",[1]stażysta!B17)</f>
        <v>4.1399999999999997</v>
      </c>
      <c r="C21" s="23">
        <f>IF(ISBLANK([1]kontraktowy!B17),"",[1]kontraktowy!B17)</f>
        <v>5.28</v>
      </c>
      <c r="D21" s="23">
        <f>IF(ISBLANK([1]mianowany!B17),"",[1]mianowany!B17)</f>
        <v>14.08</v>
      </c>
      <c r="E21" s="24">
        <f>IF(ISBLANK([1]dyplomowany!B17),"",[1]dyplomowany!B17)</f>
        <v>19.22</v>
      </c>
      <c r="F21" s="20">
        <f t="shared" si="0"/>
        <v>4</v>
      </c>
    </row>
    <row r="22" spans="1:6">
      <c r="A22" s="21" t="s">
        <v>23</v>
      </c>
      <c r="B22" s="22">
        <f>IF(ISBLANK([1]stażysta!B18),"",[1]stażysta!B18)</f>
        <v>4.1399999999999997</v>
      </c>
      <c r="C22" s="23">
        <f>IF(ISBLANK([1]kontraktowy!B18),"",[1]kontraktowy!B18)</f>
        <v>5.01</v>
      </c>
      <c r="D22" s="23">
        <f>IF(ISBLANK([1]mianowany!B18),"",[1]mianowany!B18)</f>
        <v>12.51</v>
      </c>
      <c r="E22" s="24">
        <f>IF(ISBLANK([1]dyplomowany!B18),"",[1]dyplomowany!B18)</f>
        <v>19.61</v>
      </c>
      <c r="F22" s="20">
        <f t="shared" si="0"/>
        <v>4</v>
      </c>
    </row>
    <row r="23" spans="1:6">
      <c r="A23" s="21" t="s">
        <v>24</v>
      </c>
      <c r="B23" s="22">
        <f>IF(ISBLANK([1]stażysta!B19),"",[1]stażysta!B19)</f>
        <v>4.1399999999999997</v>
      </c>
      <c r="C23" s="23">
        <f>IF(ISBLANK([1]kontraktowy!B19),"",[1]kontraktowy!B19)</f>
        <v>5.28</v>
      </c>
      <c r="D23" s="23">
        <f>IF(ISBLANK([1]mianowany!B19),"",[1]mianowany!B19)</f>
        <v>13.61</v>
      </c>
      <c r="E23" s="24">
        <f>IF(ISBLANK([1]dyplomowany!B19),"",[1]dyplomowany!B19)</f>
        <v>19.98</v>
      </c>
      <c r="F23" s="20">
        <f t="shared" si="0"/>
        <v>4</v>
      </c>
    </row>
    <row r="24" spans="1:6" ht="13.5" thickBot="1">
      <c r="A24" s="25" t="s">
        <v>25</v>
      </c>
      <c r="B24" s="22">
        <f>IF(ISBLANK([1]stażysta!B20),"",[1]stażysta!B20)</f>
        <v>4.1399999999999997</v>
      </c>
      <c r="C24" s="27">
        <f>IF(ISBLANK([1]kontraktowy!B20),"",[1]kontraktowy!B20)</f>
        <v>5.28</v>
      </c>
      <c r="D24" s="27">
        <f>IF(ISBLANK([1]mianowany!B20),"",[1]mianowany!B20)</f>
        <v>12.77</v>
      </c>
      <c r="E24" s="28">
        <f>IF(ISBLANK([1]dyplomowany!B20),"",[1]dyplomowany!B20)</f>
        <v>20.21</v>
      </c>
      <c r="F24" s="20">
        <f t="shared" si="0"/>
        <v>4</v>
      </c>
    </row>
    <row r="25" spans="1:6" ht="13.5" thickBot="1">
      <c r="A25" s="29"/>
      <c r="B25" s="30"/>
      <c r="C25" s="30"/>
      <c r="D25" s="30"/>
      <c r="E25" s="30"/>
      <c r="F25" s="20"/>
    </row>
    <row r="26" spans="1:6" s="35" customFormat="1">
      <c r="A26" s="31" t="s">
        <v>26</v>
      </c>
      <c r="B26" s="156">
        <f>(B13+B14+B15+B16+B17+B18+B19+B20)/8</f>
        <v>2</v>
      </c>
      <c r="C26" s="156">
        <f>(C13+C14+C15+C16+C17+C18+C19+C20)/8</f>
        <v>5.6325000000000003</v>
      </c>
      <c r="D26" s="156">
        <f>(D13+D14+D15+D16+D17+D18+D19+D20)/8</f>
        <v>14.53875</v>
      </c>
      <c r="E26" s="156">
        <f>(E13+E14+E15+E16+E17+E18+E19+E20)/8</f>
        <v>17.837499999999999</v>
      </c>
      <c r="F26" s="20"/>
    </row>
    <row r="27" spans="1:6" s="35" customFormat="1" ht="13.5" thickBot="1">
      <c r="A27" s="77" t="s">
        <v>27</v>
      </c>
      <c r="B27" s="78">
        <f>(B21+B22+B23+B24)/4</f>
        <v>4.1399999999999997</v>
      </c>
      <c r="C27" s="78">
        <f>(C21+C22+C23+C24)/4</f>
        <v>5.2125000000000004</v>
      </c>
      <c r="D27" s="78">
        <f>(D21+D22+D23+D24)/4</f>
        <v>13.2425</v>
      </c>
      <c r="E27" s="78">
        <f>(E21+E22+E23+E24)/4</f>
        <v>19.755000000000003</v>
      </c>
      <c r="F27" s="20"/>
    </row>
    <row r="28" spans="1:6" ht="13.5" thickBot="1">
      <c r="A28" s="79" t="s">
        <v>28</v>
      </c>
      <c r="B28" s="41">
        <f>(B13+B14+B15+B16+B17+B18+B19+B20+B21+B22+B23+B24)/12</f>
        <v>2.7133333333333334</v>
      </c>
      <c r="C28" s="41">
        <f>(C13+C14+C15+C16+C17+C18+C19+C20+C21+C22+C23+C24)/12</f>
        <v>5.4924999999999997</v>
      </c>
      <c r="D28" s="41">
        <f>(D13+D14+D15+D16+D17+D18+D19+D20+D21+D22+D23+D24)/12</f>
        <v>14.106666666666667</v>
      </c>
      <c r="E28" s="41">
        <f>(E13+E14+E15+E16+E17+E18+E19+E20+E21+E22+E23+E24)/12</f>
        <v>18.476666666666663</v>
      </c>
      <c r="F28" s="20"/>
    </row>
    <row r="29" spans="1:6">
      <c r="A29" s="44"/>
      <c r="D29" t="s">
        <v>62</v>
      </c>
      <c r="E29" s="55">
        <f>B28+C28+D28+E28</f>
        <v>40.789166666666659</v>
      </c>
    </row>
    <row r="30" spans="1:6" ht="12.95" customHeight="1">
      <c r="A30" s="248" t="s">
        <v>29</v>
      </c>
      <c r="B30" s="248"/>
      <c r="C30" s="248"/>
      <c r="D30" s="248"/>
      <c r="E30" s="248"/>
    </row>
    <row r="31" spans="1:6" ht="24" customHeight="1">
      <c r="A31" s="248"/>
      <c r="B31" s="248"/>
      <c r="C31" s="248"/>
      <c r="D31" s="248"/>
      <c r="E31" s="248"/>
    </row>
    <row r="32" spans="1:6" ht="13.5" thickBot="1">
      <c r="A32" s="45"/>
      <c r="B32" s="45"/>
      <c r="C32" s="45"/>
      <c r="D32" s="45"/>
      <c r="E32" s="45"/>
    </row>
    <row r="33" spans="1:9" ht="12.95" customHeight="1" thickBot="1">
      <c r="A33" s="244" t="s">
        <v>30</v>
      </c>
      <c r="B33" s="245" t="s">
        <v>9</v>
      </c>
      <c r="C33" s="245"/>
      <c r="D33" s="245"/>
      <c r="E33" s="253"/>
      <c r="F33" s="168"/>
    </row>
    <row r="34" spans="1:9" ht="24.75" thickBot="1">
      <c r="A34" s="244"/>
      <c r="B34" s="46" t="s">
        <v>10</v>
      </c>
      <c r="C34" s="47" t="s">
        <v>11</v>
      </c>
      <c r="D34" s="47" t="s">
        <v>12</v>
      </c>
      <c r="E34" s="171" t="s">
        <v>13</v>
      </c>
      <c r="F34" s="178" t="s">
        <v>80</v>
      </c>
    </row>
    <row r="35" spans="1:9" ht="26.25" customHeight="1" thickBot="1">
      <c r="A35" s="49" t="s">
        <v>31</v>
      </c>
      <c r="B35" s="50">
        <f>B37+B36</f>
        <v>90764.239999999991</v>
      </c>
      <c r="C35" s="50">
        <f>C37+C36</f>
        <v>215070.65000000002</v>
      </c>
      <c r="D35" s="50">
        <f>D37+D36</f>
        <v>676287.34999999986</v>
      </c>
      <c r="E35" s="172">
        <f>E37+E36</f>
        <v>1202638.3399999999</v>
      </c>
      <c r="F35" s="182">
        <f>F37+F36</f>
        <v>2184760.5799999996</v>
      </c>
    </row>
    <row r="36" spans="1:9" ht="15" customHeight="1" thickBot="1">
      <c r="A36" s="51" t="s">
        <v>32</v>
      </c>
      <c r="B36" s="52">
        <f>[1]stażysta!N31</f>
        <v>66974.509999999995</v>
      </c>
      <c r="C36" s="53">
        <f>[1]kontraktowy!N31</f>
        <v>149994.79</v>
      </c>
      <c r="D36" s="53">
        <f>[1]mianowany!N31</f>
        <v>429851.22999999992</v>
      </c>
      <c r="E36" s="54">
        <f>[1]dyplomowany!N31</f>
        <v>685657.35999999987</v>
      </c>
      <c r="F36" s="179">
        <f>B36+C36+D36+E36</f>
        <v>1332477.8899999997</v>
      </c>
      <c r="G36" s="55"/>
      <c r="H36" s="55"/>
      <c r="I36" s="55"/>
    </row>
    <row r="37" spans="1:9" ht="48" thickBot="1">
      <c r="A37" s="56" t="s">
        <v>33</v>
      </c>
      <c r="B37" s="163">
        <f>B39+B40+B41+B42+B43+B44+B45+B46+B47+B48+B49+B50+B51+B52+B53+B54+B55+B56+B57+B58+B59+B60</f>
        <v>23789.730000000003</v>
      </c>
      <c r="C37" s="163">
        <f>C39+C40+C41+C42+C43+C44+C45+C46+C46+C47+C48+C49+C50+C51+C52+C53+C54+C55+C56+C57+C58+C59+C60</f>
        <v>65075.86</v>
      </c>
      <c r="D37" s="163">
        <f>D39+D40+D41+D42+D43+D44+D45+D46+D47+D48+D49+D50+D51+D52+D53+D54+D55+D56+D57+D58+D59+D60</f>
        <v>246436.12</v>
      </c>
      <c r="E37" s="165">
        <f>E39+E40+E41+E42+E43+E44+E45+E46+E47+E48+E49+E50+E51+E52+E53+E54+E55+E56+E57+E58+E59+E60</f>
        <v>516980.97999999992</v>
      </c>
      <c r="F37" s="181">
        <f>F39+F40+F41+F42+F43+F44+F45+F46+F47+F48+F49+F50+F51+F52+F53+F54+F55+F56+F57+F58+F59+F60</f>
        <v>852282.69000000006</v>
      </c>
      <c r="G37" s="55"/>
      <c r="H37" s="55"/>
      <c r="I37" s="55"/>
    </row>
    <row r="38" spans="1:9">
      <c r="A38" s="58" t="s">
        <v>34</v>
      </c>
      <c r="B38" s="59"/>
      <c r="C38" s="80"/>
      <c r="D38" s="60"/>
      <c r="E38" s="173"/>
      <c r="F38" s="177"/>
      <c r="G38" s="55"/>
      <c r="H38" s="55"/>
      <c r="I38" s="55"/>
    </row>
    <row r="39" spans="1:9">
      <c r="A39" s="62" t="s">
        <v>35</v>
      </c>
      <c r="B39" s="63">
        <f>[1]stażysta!N34</f>
        <v>3394.6100000000006</v>
      </c>
      <c r="C39" s="72">
        <f>[1]kontraktowy!N34</f>
        <v>11667.669999999998</v>
      </c>
      <c r="D39" s="72">
        <f>[1]mianowany!N34</f>
        <v>74956.17</v>
      </c>
      <c r="E39" s="73">
        <f>[1]dyplomowany!N34</f>
        <v>128871.27</v>
      </c>
      <c r="F39" s="169">
        <f>B39+C39+D39+E39</f>
        <v>218889.72</v>
      </c>
      <c r="G39" s="55"/>
      <c r="H39" s="55"/>
      <c r="I39" s="55"/>
    </row>
    <row r="40" spans="1:9" ht="25.5">
      <c r="A40" s="62" t="s">
        <v>36</v>
      </c>
      <c r="B40" s="63">
        <f>[1]stażysta!N35</f>
        <v>0</v>
      </c>
      <c r="C40" s="72">
        <f>[1]kontraktowy!N35</f>
        <v>0</v>
      </c>
      <c r="D40" s="72">
        <f>[1]mianowany!N35</f>
        <v>0</v>
      </c>
      <c r="E40" s="73">
        <f>[1]dyplomowany!N35</f>
        <v>31294</v>
      </c>
      <c r="F40" s="169">
        <f t="shared" ref="F40:F60" si="1">B40+C40+D40+E40</f>
        <v>31294</v>
      </c>
      <c r="G40" s="55"/>
      <c r="H40" s="55"/>
      <c r="I40" s="55"/>
    </row>
    <row r="41" spans="1:9">
      <c r="A41" s="62" t="s">
        <v>37</v>
      </c>
      <c r="B41" s="63">
        <f>[1]stażysta!N36</f>
        <v>0</v>
      </c>
      <c r="C41" s="72">
        <f>[1]kontraktowy!N36</f>
        <v>0</v>
      </c>
      <c r="D41" s="72">
        <f>[1]mianowany!N36</f>
        <v>244.68</v>
      </c>
      <c r="E41" s="73">
        <f>[1]dyplomowany!N36</f>
        <v>2504.04</v>
      </c>
      <c r="F41" s="169">
        <f t="shared" si="1"/>
        <v>2748.72</v>
      </c>
      <c r="G41" s="55"/>
      <c r="H41" s="55"/>
      <c r="I41" s="55"/>
    </row>
    <row r="42" spans="1:9">
      <c r="A42" s="62" t="s">
        <v>38</v>
      </c>
      <c r="B42" s="63">
        <f>[1]stażysta!N37</f>
        <v>0</v>
      </c>
      <c r="C42" s="72">
        <f>[1]kontraktowy!N37</f>
        <v>2688.82</v>
      </c>
      <c r="D42" s="72">
        <f>[1]mianowany!N37</f>
        <v>4065</v>
      </c>
      <c r="E42" s="73">
        <f>[1]dyplomowany!N37</f>
        <v>5321.1399999999994</v>
      </c>
      <c r="F42" s="169">
        <f t="shared" si="1"/>
        <v>12074.96</v>
      </c>
      <c r="G42" s="55"/>
      <c r="H42" s="55"/>
      <c r="I42" s="55"/>
    </row>
    <row r="43" spans="1:9" ht="25.5">
      <c r="A43" s="62" t="s">
        <v>39</v>
      </c>
      <c r="B43" s="63">
        <f>[1]stażysta!N38</f>
        <v>0</v>
      </c>
      <c r="C43" s="72">
        <f>[1]kontraktowy!N38</f>
        <v>0</v>
      </c>
      <c r="D43" s="72">
        <f>[1]mianowany!N38</f>
        <v>0</v>
      </c>
      <c r="E43" s="73">
        <f>[1]dyplomowany!N38</f>
        <v>0</v>
      </c>
      <c r="F43" s="169">
        <f t="shared" si="1"/>
        <v>0</v>
      </c>
      <c r="G43" s="55"/>
      <c r="H43" s="55"/>
      <c r="I43" s="55"/>
    </row>
    <row r="44" spans="1:9">
      <c r="A44" s="62" t="s">
        <v>40</v>
      </c>
      <c r="B44" s="63">
        <f>[1]stażysta!N39</f>
        <v>0</v>
      </c>
      <c r="C44" s="72">
        <f>[1]kontraktowy!N39</f>
        <v>0</v>
      </c>
      <c r="D44" s="72">
        <f>[1]mianowany!N39</f>
        <v>0</v>
      </c>
      <c r="E44" s="73">
        <f>[1]dyplomowany!N39</f>
        <v>0</v>
      </c>
      <c r="F44" s="169">
        <f t="shared" si="1"/>
        <v>0</v>
      </c>
      <c r="G44" s="55"/>
      <c r="H44" s="55"/>
      <c r="I44" s="55"/>
    </row>
    <row r="45" spans="1:9">
      <c r="A45" s="62" t="s">
        <v>41</v>
      </c>
      <c r="B45" s="63">
        <f>[1]stażysta!N40</f>
        <v>0</v>
      </c>
      <c r="C45" s="72">
        <f>[1]kontraktowy!N40</f>
        <v>0</v>
      </c>
      <c r="D45" s="72">
        <f>[1]mianowany!N40</f>
        <v>0</v>
      </c>
      <c r="E45" s="73">
        <f>[1]dyplomowany!N40</f>
        <v>0</v>
      </c>
      <c r="F45" s="169">
        <f t="shared" si="1"/>
        <v>0</v>
      </c>
      <c r="G45" s="55"/>
      <c r="H45" s="55"/>
      <c r="I45" s="55"/>
    </row>
    <row r="46" spans="1:9">
      <c r="A46" s="62" t="s">
        <v>42</v>
      </c>
      <c r="B46" s="63">
        <f>[1]stażysta!N41</f>
        <v>0</v>
      </c>
      <c r="C46" s="72">
        <f>[1]kontraktowy!N41</f>
        <v>0</v>
      </c>
      <c r="D46" s="72">
        <f>[1]mianowany!N41</f>
        <v>0</v>
      </c>
      <c r="E46" s="73">
        <f>[1]dyplomowany!N41</f>
        <v>0</v>
      </c>
      <c r="F46" s="169">
        <f t="shared" si="1"/>
        <v>0</v>
      </c>
      <c r="G46" s="55"/>
      <c r="H46" s="55"/>
      <c r="I46" s="55"/>
    </row>
    <row r="47" spans="1:9" ht="25.5">
      <c r="A47" s="62" t="s">
        <v>43</v>
      </c>
      <c r="B47" s="63">
        <f>[1]stażysta!N42</f>
        <v>0</v>
      </c>
      <c r="C47" s="72">
        <f>[1]kontraktowy!N42</f>
        <v>0</v>
      </c>
      <c r="D47" s="72">
        <f>[1]mianowany!N42</f>
        <v>0</v>
      </c>
      <c r="E47" s="73">
        <f>[1]dyplomowany!N42</f>
        <v>0</v>
      </c>
      <c r="F47" s="169">
        <f t="shared" si="1"/>
        <v>0</v>
      </c>
      <c r="G47" s="55"/>
      <c r="H47" s="55"/>
      <c r="I47" s="55"/>
    </row>
    <row r="48" spans="1:9">
      <c r="A48" s="62" t="s">
        <v>44</v>
      </c>
      <c r="B48" s="63">
        <f>[1]stażysta!N43</f>
        <v>0</v>
      </c>
      <c r="C48" s="72">
        <f>[1]kontraktowy!N43</f>
        <v>156</v>
      </c>
      <c r="D48" s="72">
        <f>[1]mianowany!N43</f>
        <v>374.4</v>
      </c>
      <c r="E48" s="73">
        <f>[1]dyplomowany!N43</f>
        <v>35284.43</v>
      </c>
      <c r="F48" s="169">
        <f t="shared" si="1"/>
        <v>35814.83</v>
      </c>
      <c r="G48" s="55"/>
      <c r="H48" s="55"/>
      <c r="I48" s="55"/>
    </row>
    <row r="49" spans="1:9">
      <c r="A49" s="62" t="s">
        <v>45</v>
      </c>
      <c r="B49" s="63">
        <f>[1]stażysta!N44</f>
        <v>0</v>
      </c>
      <c r="C49" s="72">
        <f>[1]kontraktowy!N44</f>
        <v>0</v>
      </c>
      <c r="D49" s="72">
        <f>[1]mianowany!N44</f>
        <v>0</v>
      </c>
      <c r="E49" s="73">
        <f>[1]dyplomowany!N44</f>
        <v>0</v>
      </c>
      <c r="F49" s="169">
        <f t="shared" si="1"/>
        <v>0</v>
      </c>
      <c r="G49" s="55"/>
      <c r="H49" s="55"/>
      <c r="I49" s="55"/>
    </row>
    <row r="50" spans="1:9">
      <c r="A50" s="62" t="s">
        <v>46</v>
      </c>
      <c r="B50" s="63">
        <f>[1]stażysta!N45</f>
        <v>0</v>
      </c>
      <c r="C50" s="72">
        <f>[1]kontraktowy!N45</f>
        <v>0</v>
      </c>
      <c r="D50" s="72">
        <f>[1]mianowany!N45</f>
        <v>0</v>
      </c>
      <c r="E50" s="73">
        <f>[1]dyplomowany!N45</f>
        <v>0</v>
      </c>
      <c r="F50" s="169">
        <f t="shared" si="1"/>
        <v>0</v>
      </c>
      <c r="G50" s="55"/>
      <c r="H50" s="55"/>
      <c r="I50" s="55"/>
    </row>
    <row r="51" spans="1:9" ht="25.5">
      <c r="A51" s="62" t="s">
        <v>47</v>
      </c>
      <c r="B51" s="63">
        <f>[1]stażysta!N46</f>
        <v>1634.49</v>
      </c>
      <c r="C51" s="72">
        <f>[1]kontraktowy!N46</f>
        <v>225.32</v>
      </c>
      <c r="D51" s="72">
        <f>[1]mianowany!N46</f>
        <v>15434.199999999999</v>
      </c>
      <c r="E51" s="73">
        <f>[1]dyplomowany!N46</f>
        <v>9296.2099999999991</v>
      </c>
      <c r="F51" s="169">
        <f t="shared" si="1"/>
        <v>26590.219999999998</v>
      </c>
      <c r="G51" s="55"/>
      <c r="H51" s="55"/>
      <c r="I51" s="55"/>
    </row>
    <row r="52" spans="1:9">
      <c r="A52" s="62" t="s">
        <v>48</v>
      </c>
      <c r="B52" s="63">
        <f>[1]stażysta!N47</f>
        <v>0</v>
      </c>
      <c r="C52" s="72">
        <f>[1]kontraktowy!N47</f>
        <v>0</v>
      </c>
      <c r="D52" s="72">
        <f>[1]mianowany!N47</f>
        <v>0</v>
      </c>
      <c r="E52" s="73">
        <f>[1]dyplomowany!N47</f>
        <v>0</v>
      </c>
      <c r="F52" s="169">
        <f t="shared" si="1"/>
        <v>0</v>
      </c>
      <c r="G52" s="55"/>
      <c r="H52" s="55"/>
      <c r="I52" s="55"/>
    </row>
    <row r="53" spans="1:9">
      <c r="A53" s="62" t="s">
        <v>49</v>
      </c>
      <c r="B53" s="63">
        <f>[1]stażysta!N48</f>
        <v>0</v>
      </c>
      <c r="C53" s="72">
        <f>[1]kontraktowy!N48</f>
        <v>1451.82</v>
      </c>
      <c r="D53" s="72">
        <f>[1]mianowany!N48</f>
        <v>10420.810000000001</v>
      </c>
      <c r="E53" s="73">
        <f>[1]dyplomowany!N48</f>
        <v>26629.760000000002</v>
      </c>
      <c r="F53" s="169">
        <f t="shared" si="1"/>
        <v>38502.39</v>
      </c>
      <c r="G53" s="55"/>
      <c r="H53" s="55"/>
      <c r="I53" s="55"/>
    </row>
    <row r="54" spans="1:9" ht="25.5">
      <c r="A54" s="62" t="s">
        <v>50</v>
      </c>
      <c r="B54" s="63">
        <f>[1]stażysta!N49</f>
        <v>0</v>
      </c>
      <c r="C54" s="72">
        <f>[1]kontraktowy!N49</f>
        <v>4000</v>
      </c>
      <c r="D54" s="72">
        <f>[1]mianowany!N49</f>
        <v>4000</v>
      </c>
      <c r="E54" s="73">
        <f>[1]dyplomowany!N49</f>
        <v>15640</v>
      </c>
      <c r="F54" s="169">
        <f t="shared" si="1"/>
        <v>23640</v>
      </c>
      <c r="G54" s="55"/>
      <c r="H54" s="55"/>
      <c r="I54" s="55"/>
    </row>
    <row r="55" spans="1:9">
      <c r="A55" s="62" t="s">
        <v>51</v>
      </c>
      <c r="B55" s="63">
        <f>[1]stażysta!N50</f>
        <v>0</v>
      </c>
      <c r="C55" s="72">
        <f>[1]kontraktowy!N50</f>
        <v>0</v>
      </c>
      <c r="D55" s="72">
        <f>[1]mianowany!N50</f>
        <v>0</v>
      </c>
      <c r="E55" s="73">
        <f>[1]dyplomowany!N50</f>
        <v>0</v>
      </c>
      <c r="F55" s="169">
        <f t="shared" si="1"/>
        <v>0</v>
      </c>
      <c r="G55" s="55"/>
      <c r="H55" s="55"/>
      <c r="I55" s="55"/>
    </row>
    <row r="56" spans="1:9" ht="25.5">
      <c r="A56" s="62" t="s">
        <v>52</v>
      </c>
      <c r="B56" s="63">
        <f>[1]stażysta!N51</f>
        <v>0</v>
      </c>
      <c r="C56" s="72">
        <f>[1]kontraktowy!N51</f>
        <v>0</v>
      </c>
      <c r="D56" s="72">
        <f>[1]mianowany!N51</f>
        <v>0</v>
      </c>
      <c r="E56" s="73">
        <f>[1]dyplomowany!N51</f>
        <v>0</v>
      </c>
      <c r="F56" s="169">
        <f t="shared" si="1"/>
        <v>0</v>
      </c>
      <c r="G56" s="55"/>
      <c r="H56" s="55"/>
      <c r="I56" s="55"/>
    </row>
    <row r="57" spans="1:9" ht="38.25">
      <c r="A57" s="62" t="s">
        <v>53</v>
      </c>
      <c r="B57" s="63">
        <f>[1]stażysta!N52</f>
        <v>0</v>
      </c>
      <c r="C57" s="72">
        <f>[1]kontraktowy!N52</f>
        <v>0</v>
      </c>
      <c r="D57" s="72">
        <f>[1]mianowany!N52</f>
        <v>0</v>
      </c>
      <c r="E57" s="73">
        <f>[1]dyplomowany!N52</f>
        <v>0</v>
      </c>
      <c r="F57" s="169">
        <f t="shared" si="1"/>
        <v>0</v>
      </c>
      <c r="G57" s="55"/>
      <c r="H57" s="55"/>
      <c r="I57" s="55"/>
    </row>
    <row r="58" spans="1:9" ht="38.25">
      <c r="A58" s="62" t="s">
        <v>54</v>
      </c>
      <c r="B58" s="63">
        <f>[1]stażysta!N53</f>
        <v>0</v>
      </c>
      <c r="C58" s="72">
        <f>[1]kontraktowy!N53</f>
        <v>0</v>
      </c>
      <c r="D58" s="72">
        <f>[1]mianowany!N53</f>
        <v>0</v>
      </c>
      <c r="E58" s="73">
        <f>[1]dyplomowany!N53</f>
        <v>0</v>
      </c>
      <c r="F58" s="169">
        <f t="shared" si="1"/>
        <v>0</v>
      </c>
      <c r="G58" s="55"/>
      <c r="H58" s="55"/>
      <c r="I58" s="55"/>
    </row>
    <row r="59" spans="1:9" ht="37.5" customHeight="1">
      <c r="A59" s="62" t="s">
        <v>55</v>
      </c>
      <c r="B59" s="63">
        <f>[1]stażysta!N54</f>
        <v>15288.060000000005</v>
      </c>
      <c r="C59" s="72">
        <f>[1]kontraktowy!N54</f>
        <v>28696.480000000003</v>
      </c>
      <c r="D59" s="72">
        <f>[1]mianowany!N54</f>
        <v>89126.11</v>
      </c>
      <c r="E59" s="73">
        <f>[1]dyplomowany!N54</f>
        <v>175746.37</v>
      </c>
      <c r="F59" s="169">
        <f t="shared" si="1"/>
        <v>308857.02</v>
      </c>
      <c r="G59" s="55"/>
      <c r="H59" s="55"/>
      <c r="I59" s="55"/>
    </row>
    <row r="60" spans="1:9" ht="15.75" customHeight="1" thickBot="1">
      <c r="A60" s="64" t="s">
        <v>56</v>
      </c>
      <c r="B60" s="63">
        <f>[1]stażysta!N55</f>
        <v>3472.5700000000006</v>
      </c>
      <c r="C60" s="72">
        <f>[1]kontraktowy!N55</f>
        <v>16189.749999999996</v>
      </c>
      <c r="D60" s="72">
        <f>[1]mianowany!N55</f>
        <v>47814.75</v>
      </c>
      <c r="E60" s="73">
        <f>[1]dyplomowany!N55</f>
        <v>86393.759999999966</v>
      </c>
      <c r="F60" s="169">
        <f t="shared" si="1"/>
        <v>153870.82999999996</v>
      </c>
      <c r="G60" s="55"/>
      <c r="H60" s="55"/>
      <c r="I60" s="55"/>
    </row>
    <row r="61" spans="1:9">
      <c r="D61" t="s">
        <v>63</v>
      </c>
      <c r="E61" s="55">
        <f>B35+C35+D35+E35</f>
        <v>2184760.5799999996</v>
      </c>
    </row>
    <row r="63" spans="1:9">
      <c r="A63" s="71" t="s">
        <v>101</v>
      </c>
      <c r="D63" s="67" t="s">
        <v>58</v>
      </c>
    </row>
    <row r="64" spans="1:9">
      <c r="A64" s="68" t="s">
        <v>59</v>
      </c>
      <c r="D64" s="4" t="s">
        <v>60</v>
      </c>
    </row>
    <row r="67" spans="1:14">
      <c r="A67" s="152" t="s">
        <v>92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4"/>
    </row>
    <row r="68" spans="1:14">
      <c r="A68" s="152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4"/>
    </row>
    <row r="69" spans="1:14">
      <c r="A69" s="254" t="s">
        <v>93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</row>
    <row r="70" spans="1:14">
      <c r="A70" s="255" t="s">
        <v>94</v>
      </c>
      <c r="B70" s="255"/>
      <c r="C70" s="255"/>
      <c r="D70" s="255"/>
      <c r="E70" s="255"/>
      <c r="F70" s="152"/>
      <c r="G70" s="152"/>
      <c r="H70" s="152"/>
      <c r="I70" s="152"/>
      <c r="J70" s="152"/>
      <c r="K70" s="152"/>
      <c r="L70" s="152"/>
      <c r="M70" s="152"/>
      <c r="N70" s="152"/>
    </row>
    <row r="71" spans="1:14">
      <c r="A71" s="255" t="s">
        <v>95</v>
      </c>
      <c r="B71" s="255"/>
      <c r="C71" s="255"/>
      <c r="D71" s="255"/>
      <c r="E71" s="255"/>
      <c r="F71" s="255"/>
      <c r="G71" s="255"/>
      <c r="H71" s="255"/>
      <c r="I71" s="255"/>
      <c r="J71" s="255"/>
      <c r="K71" s="255"/>
      <c r="L71" s="255"/>
      <c r="M71" s="255"/>
      <c r="N71" s="255"/>
    </row>
    <row r="72" spans="1:14">
      <c r="A72" s="155" t="s">
        <v>96</v>
      </c>
    </row>
    <row r="73" spans="1:14">
      <c r="A73" s="155" t="s">
        <v>97</v>
      </c>
    </row>
  </sheetData>
  <mergeCells count="13">
    <mergeCell ref="A71:N71"/>
    <mergeCell ref="A33:A34"/>
    <mergeCell ref="B33:E33"/>
    <mergeCell ref="A10:A12"/>
    <mergeCell ref="B10:E10"/>
    <mergeCell ref="B11:E11"/>
    <mergeCell ref="A30:E31"/>
    <mergeCell ref="A3:E3"/>
    <mergeCell ref="A5:E5"/>
    <mergeCell ref="B6:E6"/>
    <mergeCell ref="A9:E9"/>
    <mergeCell ref="A69:N69"/>
    <mergeCell ref="A70:E70"/>
  </mergeCells>
  <phoneticPr fontId="0" type="noConversion"/>
  <dataValidations count="2">
    <dataValidation type="whole" operator="greaterThan" allowBlank="1" showErrorMessage="1" errorTitle="błąd danych" error="należy wpisać dane liczbowe" sqref="E8">
      <formula1>2008</formula1>
      <formula2>0</formula2>
    </dataValidation>
    <dataValidation type="decimal" operator="greaterThanOrEqual" allowBlank="1" showErrorMessage="1" errorTitle="błąd danych" error="należy wpisać wartość liczbową" sqref="B67:M68">
      <formula1>0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5</vt:i4>
      </vt:variant>
    </vt:vector>
  </HeadingPairs>
  <TitlesOfParts>
    <vt:vector size="23" baseType="lpstr">
      <vt:lpstr>Wzór</vt:lpstr>
      <vt:lpstr>Zał nr 2 do uchwały</vt:lpstr>
      <vt:lpstr>Zbiorczo</vt:lpstr>
      <vt:lpstr>ZSO Kowary</vt:lpstr>
      <vt:lpstr>ZST i L Piechowice</vt:lpstr>
      <vt:lpstr>ZPR-W Szkl.Por</vt:lpstr>
      <vt:lpstr>ZSS Miłków</vt:lpstr>
      <vt:lpstr>DWDz Szkl.Por</vt:lpstr>
      <vt:lpstr>ZSO iMS Szklarska Por.</vt:lpstr>
      <vt:lpstr>PPPP Kowary</vt:lpstr>
      <vt:lpstr>PPP Szkl.Por.</vt:lpstr>
      <vt:lpstr>Dom Dziecka Sz.Por.</vt:lpstr>
      <vt:lpstr>Arkusz2</vt:lpstr>
      <vt:lpstr>szkoła</vt:lpstr>
      <vt:lpstr>stażysta</vt:lpstr>
      <vt:lpstr>kontraktowy</vt:lpstr>
      <vt:lpstr>mianowany</vt:lpstr>
      <vt:lpstr>dyplomowany</vt:lpstr>
      <vt:lpstr>dyplomowany!Obszar_wydruku</vt:lpstr>
      <vt:lpstr>kontraktowy!Obszar_wydruku</vt:lpstr>
      <vt:lpstr>mianowany!Obszar_wydruku</vt:lpstr>
      <vt:lpstr>stażysta!Obszar_wydruku</vt:lpstr>
      <vt:lpstr>szkoła!Obszar_wydruku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Starostwo Powiatowe Jelenia Góra</cp:lastModifiedBy>
  <cp:lastPrinted>2015-01-13T11:55:24Z</cp:lastPrinted>
  <dcterms:created xsi:type="dcterms:W3CDTF">2012-11-15T14:15:07Z</dcterms:created>
  <dcterms:modified xsi:type="dcterms:W3CDTF">2015-01-21T10:25:59Z</dcterms:modified>
</cp:coreProperties>
</file>