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2120" windowHeight="8190"/>
  </bookViews>
  <sheets>
    <sheet name="II w Zał nr1" sheetId="7" r:id="rId1"/>
    <sheet name="Wylicz z zaokr 14 r." sheetId="6" r:id="rId2"/>
    <sheet name="Zał Nr 1" sheetId="2" r:id="rId3"/>
    <sheet name="Wylicz bez zaokr14 r" sheetId="5" r:id="rId4"/>
    <sheet name="Wyliczenia 13 r" sheetId="1" r:id="rId5"/>
    <sheet name="Arkusz3" sheetId="3" r:id="rId6"/>
    <sheet name="Arkusz1" sheetId="4" r:id="rId7"/>
  </sheets>
  <calcPr calcId="125725"/>
</workbook>
</file>

<file path=xl/calcChain.xml><?xml version="1.0" encoding="utf-8"?>
<calcChain xmlns="http://schemas.openxmlformats.org/spreadsheetml/2006/main">
  <c r="D22" i="7"/>
  <c r="E22"/>
  <c r="F22"/>
  <c r="C22"/>
  <c r="F21"/>
  <c r="E21"/>
  <c r="D21"/>
  <c r="C21"/>
  <c r="F10"/>
  <c r="F15"/>
  <c r="E10"/>
  <c r="E15"/>
  <c r="D10"/>
  <c r="D15"/>
  <c r="C10"/>
  <c r="C15"/>
  <c r="F19" i="6"/>
  <c r="E19"/>
  <c r="D19"/>
  <c r="C19"/>
  <c r="G16"/>
  <c r="F15"/>
  <c r="E15"/>
  <c r="D15"/>
  <c r="C15"/>
  <c r="G14"/>
  <c r="G13"/>
  <c r="F11"/>
  <c r="F12"/>
  <c r="E11"/>
  <c r="E12"/>
  <c r="D11"/>
  <c r="D12"/>
  <c r="C11"/>
  <c r="C12"/>
  <c r="G10"/>
  <c r="D19" i="5"/>
  <c r="E19"/>
  <c r="F19"/>
  <c r="C19"/>
  <c r="G13"/>
  <c r="G19"/>
  <c r="G16"/>
  <c r="F15"/>
  <c r="F11"/>
  <c r="F12"/>
  <c r="E15"/>
  <c r="D15"/>
  <c r="D11"/>
  <c r="D12"/>
  <c r="C15"/>
  <c r="C11"/>
  <c r="C12"/>
  <c r="G14"/>
  <c r="E11"/>
  <c r="E12"/>
  <c r="G10"/>
  <c r="F21" i="4"/>
  <c r="E21"/>
  <c r="D21"/>
  <c r="C21"/>
  <c r="F10"/>
  <c r="F15"/>
  <c r="F16"/>
  <c r="F22"/>
  <c r="E10"/>
  <c r="E15"/>
  <c r="E16"/>
  <c r="E22"/>
  <c r="D10"/>
  <c r="D15"/>
  <c r="D16"/>
  <c r="D22"/>
  <c r="C10"/>
  <c r="C15"/>
  <c r="C16"/>
  <c r="C22"/>
  <c r="G14" i="1"/>
  <c r="G16"/>
  <c r="G10"/>
  <c r="F10" i="2"/>
  <c r="F15"/>
  <c r="F22"/>
  <c r="D10"/>
  <c r="D15"/>
  <c r="D22"/>
  <c r="E10"/>
  <c r="E15"/>
  <c r="C10"/>
  <c r="C15"/>
  <c r="C22"/>
  <c r="F15" i="3"/>
  <c r="E15"/>
  <c r="E11"/>
  <c r="E12"/>
  <c r="D15"/>
  <c r="C15"/>
  <c r="C11"/>
  <c r="C12"/>
  <c r="F11"/>
  <c r="F12"/>
  <c r="D11"/>
  <c r="D12"/>
  <c r="D18"/>
  <c r="F10"/>
  <c r="E10"/>
  <c r="D10"/>
  <c r="C10"/>
  <c r="C21" i="2"/>
  <c r="D21"/>
  <c r="E21"/>
  <c r="F21"/>
  <c r="D17" i="3"/>
  <c r="F18"/>
  <c r="F17"/>
  <c r="E15" i="1"/>
  <c r="E11"/>
  <c r="E12"/>
  <c r="F15"/>
  <c r="F11"/>
  <c r="F12"/>
  <c r="D15"/>
  <c r="D11"/>
  <c r="C15"/>
  <c r="C11"/>
  <c r="C12"/>
  <c r="E22" i="2"/>
  <c r="F17" i="1"/>
  <c r="F18"/>
  <c r="C18" i="3"/>
  <c r="C17"/>
  <c r="E18"/>
  <c r="E17"/>
  <c r="C18" i="1"/>
  <c r="C17"/>
  <c r="E17"/>
  <c r="E18"/>
  <c r="D12"/>
  <c r="G11"/>
  <c r="G12"/>
  <c r="D17"/>
  <c r="G17"/>
  <c r="D18"/>
  <c r="G19" i="6"/>
  <c r="G15"/>
  <c r="G11"/>
  <c r="C17"/>
  <c r="C18"/>
  <c r="G12"/>
  <c r="E17"/>
  <c r="E18"/>
  <c r="D18"/>
  <c r="D17"/>
  <c r="F18"/>
  <c r="F17"/>
  <c r="F17" i="5"/>
  <c r="F18"/>
  <c r="E17"/>
  <c r="E18"/>
  <c r="D18"/>
  <c r="D17"/>
  <c r="C18"/>
  <c r="C17"/>
  <c r="G17"/>
  <c r="G12"/>
  <c r="G15"/>
  <c r="G11"/>
  <c r="G17" i="6"/>
</calcChain>
</file>

<file path=xl/sharedStrings.xml><?xml version="1.0" encoding="utf-8"?>
<sst xmlns="http://schemas.openxmlformats.org/spreadsheetml/2006/main" count="208" uniqueCount="84">
  <si>
    <t xml:space="preserve">Zbiorcza analiza za 2011 r. struktury zatrudnienia i wydatków w zakresie średnich  </t>
  </si>
  <si>
    <t>wynagrodzeń nauczycieli jednostek organizacyjnych Powiatu Jeleniogórskiego.</t>
  </si>
  <si>
    <t>L.p</t>
  </si>
  <si>
    <t>Wyszczególnienie</t>
  </si>
  <si>
    <t>Stopnie awansu zawodowego nauczycieli</t>
  </si>
  <si>
    <t>Stażysta</t>
  </si>
  <si>
    <t>Kontraktowy</t>
  </si>
  <si>
    <t>Mianowany</t>
  </si>
  <si>
    <t>Dyplomowany</t>
  </si>
  <si>
    <t>Średnie wynagrodzenie wynikające z art.30 ust.1 KN od 1 stycznia do 31 sierpnia 2011 r. (przy kwocie bazowej 2.446,82)</t>
  </si>
  <si>
    <t>Średnie wynagrodzenie wynikające z art.30 ust.1 KN od 1 stycznia do 31 sierpnia 2011 r. (przy kwocie bazowej 2.618,10)</t>
  </si>
  <si>
    <r>
      <t>Średnie z dwóch w/w okresów wynagrodzenie wynikające z art.30 ust.1 KN  w 2011 r</t>
    </r>
    <r>
      <rPr>
        <b/>
        <u/>
        <sz val="10"/>
        <color indexed="8"/>
        <rFont val="Czcionka tekstu podstawowego"/>
        <charset val="238"/>
      </rPr>
      <t>.</t>
    </r>
  </si>
  <si>
    <r>
      <t>Średnie wynagrodzenie nauczycieli w Powiecie Jeleniogórskim w 2011 r.</t>
    </r>
    <r>
      <rPr>
        <b/>
        <u/>
        <sz val="10"/>
        <color indexed="8"/>
        <rFont val="Czcionka tekstu podstawowego"/>
        <charset val="238"/>
      </rPr>
      <t>.</t>
    </r>
  </si>
  <si>
    <t>Rożnica (poz.4-3)*</t>
  </si>
  <si>
    <t>Średnioroczne zatrudnienie (w etatach) w 2011 r.</t>
  </si>
  <si>
    <t>Wydatki poniesione w roku 2011 na wynagrodzenia w składnikach wskazanych w art. 30 ust 1 KN</t>
  </si>
  <si>
    <t>Wydatki na 1 etat (poz 7/6)</t>
  </si>
  <si>
    <t>Kwota różnicy ze sprawozdania</t>
  </si>
  <si>
    <t>kontrola</t>
  </si>
  <si>
    <t>*</t>
  </si>
  <si>
    <t>Różnica wydatków faktycznie poniesionych na wynagrodzenia i minimalnych wydatków</t>
  </si>
  <si>
    <t xml:space="preserve">jakie powinny być poniesione na wynagrodzenia wynikających z zapisów art.  30 ust.1 </t>
  </si>
  <si>
    <t xml:space="preserve">ustawy Karta Nauczyciela - przypadające na jeden etat. </t>
  </si>
  <si>
    <t xml:space="preserve">Liczba dodatnia informuje, że w Powiecie Jeleniogórskim nauczyciele na poszczególnych </t>
  </si>
  <si>
    <t xml:space="preserve">stopniach awansu zawodowego osiągają średnie wynagrodzenia wymagane  art. 30 </t>
  </si>
  <si>
    <t>ust. 1 KN.</t>
  </si>
  <si>
    <t>Załącznik nr 1</t>
  </si>
  <si>
    <t>Zarządu Powiatu  Jeleniogórskiego</t>
  </si>
  <si>
    <t>a</t>
  </si>
  <si>
    <t>b</t>
  </si>
  <si>
    <r>
      <t>Kwota różnicy  (poz. 2 - 5)</t>
    </r>
    <r>
      <rPr>
        <b/>
        <sz val="11"/>
        <color indexed="8"/>
        <rFont val="Times New Roman"/>
        <family val="1"/>
        <charset val="1"/>
      </rPr>
      <t xml:space="preserve"> </t>
    </r>
    <r>
      <rPr>
        <b/>
        <sz val="16"/>
        <color indexed="8"/>
        <rFont val="Times New Roman"/>
        <family val="1"/>
        <charset val="1"/>
      </rPr>
      <t>*</t>
    </r>
  </si>
  <si>
    <t>Kwota różnicy na średnioroczny etat nauczyciela w Powiecie  ( poz. 3 – 4)</t>
  </si>
  <si>
    <t>Poniesione w Powiecie w roku 2012 wydatki na wynagrodzenia nauczycieli</t>
  </si>
  <si>
    <t>Uzyskane  średnie wynagrodzenie na nauczyciela  w Powiecie w 2012 r.</t>
  </si>
  <si>
    <t xml:space="preserve">Średnie wynagrodzenie wynikające z art. 30 ust. 3 KN  od 1 stycznia do 31 sierpnia 2012 r. </t>
  </si>
  <si>
    <t xml:space="preserve">Średnie wynagrodzenie wynikające z art. 30 ust. 3 KN od 1 września do 31 grudnia 2012 r. </t>
  </si>
  <si>
    <t xml:space="preserve">Gwarantowana przepisem art. 30 ust. 3 KN wysokość wydatków na wynagrodzenie średniorocznych etatów nauczycieli w Powiecie w 2012 r.  </t>
  </si>
  <si>
    <t>* Dodatnia kwota różnicy między poniesionymi w 2012 r. wydatkami  na wynagrodzenia nauczycieli (poz. 2) a gwarantowaną przepisem art. 30 ust. 3 ustawy Karta Nauczyciela wysokością wydatków na wynagrodzenia średniorocznych etatów nauczycieli (poz. 5), nie stanowi podstawy do ustalenia w Powiecie Jeleniogórskim jednorazowego dodatku uzupełniającego dla nauczycieli na poszczególnych stopniach awansu zawodowego, o których mowa w art. 30 a ust. 3 ustawy Karta Nauczyciela.</t>
  </si>
  <si>
    <t>Średnie wynagrodzenie wynikające z art.30 ust.1 KN od 1 stycznia do 31 sierpnia 2012 r. (przy kwocie bazowej 2.717,59)</t>
  </si>
  <si>
    <t>Średnie wynagrodz wylicz.</t>
  </si>
  <si>
    <t>Różnica wynika z zaokrągleń</t>
  </si>
  <si>
    <t>**</t>
  </si>
  <si>
    <t xml:space="preserve">do uchwały Nr </t>
  </si>
  <si>
    <t xml:space="preserve">z dnia </t>
  </si>
  <si>
    <t>Analiza poniesionych w 2013 roku wydatków na wynagrodzenia nauczycieli w odniesieniu do wysokości średnich wynagrodzeń, o których mowa w art. 30 ust 3 ustawy Karty Nauczyciela oraz średniorocznej struktury zatrudnienia nauczycieli na poszczególnych stopniach awansu zawodowego w Powiecie Jeleniogórskim</t>
  </si>
  <si>
    <t>Średnioroczna liczba etatów w Powiecie w 2013 r., w tym:</t>
  </si>
  <si>
    <t>Średnioroczna liczba etatów w Powiecie od 1 stycznia  do sierpnia 2013 r.</t>
  </si>
  <si>
    <t>Średnioroczna liczba etatów w Powiecie od 1 września do 31 grudnia 2013 r.</t>
  </si>
  <si>
    <t>Uzyskane  średnie wynagrodzenie na nauczyciela  w Powiecie w 2013 r.</t>
  </si>
  <si>
    <t>Średnioroczne wynagrodzenie wynikające z art. 30 ust. 3 KN w  2013 r. , w tym:</t>
  </si>
  <si>
    <r>
      <t>Średnie wynagrodzenie wynikające z art.30 ust.1 KN od 1 stycznia do 31 września 2013 r. (przy kwocie bazowej 2.717,59) wynikające z art.30 ust.1 KN  w 2013 r</t>
    </r>
    <r>
      <rPr>
        <b/>
        <u/>
        <sz val="10"/>
        <color indexed="8"/>
        <rFont val="Czcionka tekstu podstawowego"/>
        <charset val="238"/>
      </rPr>
      <t>.</t>
    </r>
  </si>
  <si>
    <r>
      <t>Średnie wynagrodzenie nauczycieli w Powiecie Jeleniogórskim w 2013 r.</t>
    </r>
    <r>
      <rPr>
        <b/>
        <u/>
        <sz val="10"/>
        <color indexed="8"/>
        <rFont val="Czcionka tekstu podstawowego"/>
        <charset val="238"/>
      </rPr>
      <t>.</t>
    </r>
  </si>
  <si>
    <t>Średnioroczne zatrudnienie (w etatach) w 2013 r.**</t>
  </si>
  <si>
    <t>Wydatki poniesione w roku 2013 na wynagrodzenia w składnikach wskazanych w art. 30 ust 1 KN</t>
  </si>
  <si>
    <t>Rożnica (poz.2-1)*</t>
  </si>
  <si>
    <t>Wydatki na 1 etat (poz. 5/ 4)</t>
  </si>
  <si>
    <t>kontrola**(poz4x3)x12</t>
  </si>
  <si>
    <t>kontrola**poz.7/3/12</t>
  </si>
  <si>
    <t>R-m</t>
  </si>
  <si>
    <t xml:space="preserve">Popr Zbiorcza analiza za 2013 r. struktury zatrudnienia i wydatków w zakresie średnich  </t>
  </si>
  <si>
    <t>Analiza poniesionych w 2014 roku wydatków na wynagrodzenia nauczycieli w odniesieniu do wysokości średnich wynagrodzeń, o których mowa w art. 30 ust 3 ustawy Karty Nauczyciela oraz średniorocznej struktury zatrudnienia nauczycieli na poszczególnych stopniach awansu zawodowego w Powiecie Jeleniogórskim</t>
  </si>
  <si>
    <t>Uzyskane  średnie wynagrodzenie na nauczyciela  w Powiecie w 2014 r.</t>
  </si>
  <si>
    <t xml:space="preserve">Gwarantowana przepisem art. 30 ust. 3 ustawy KN wysokość wydatków na wynagrodzenie średniorocznych etatów nauczycieli w Powiecie w 2014 r.  </t>
  </si>
  <si>
    <t>Wydatki poniesione w roku 2014 na wynagrodzenia w składnikach wskazanych w art. 30 ust 1 KN</t>
  </si>
  <si>
    <t>Średnioroczne zatrudnienie (w etatach) w 2014 r.**</t>
  </si>
  <si>
    <r>
      <t>Średnie wynagrodzenie wynikające z art.30 ust.1 KN od 1 stycznia do 31 września 2013 r. (przy kwocie bazowej 2.717,59) wynikające z art.30 ust.1 KN  w 2014 r</t>
    </r>
    <r>
      <rPr>
        <b/>
        <u/>
        <sz val="10"/>
        <color indexed="8"/>
        <rFont val="Czcionka tekstu podstawowego"/>
        <charset val="238"/>
      </rPr>
      <t>.</t>
    </r>
  </si>
  <si>
    <r>
      <t>Średnie wynagrodzenie nauczycieli w Powiecie Jeleniogórskim w 2014 r.</t>
    </r>
    <r>
      <rPr>
        <b/>
        <u/>
        <sz val="10"/>
        <color indexed="8"/>
        <rFont val="Czcionka tekstu podstawowego"/>
        <charset val="238"/>
      </rPr>
      <t>.</t>
    </r>
  </si>
  <si>
    <t xml:space="preserve"> Zbiorcza analiza za 2014 r. struktury zatrudnienia i wydatków w zakresie średnich  </t>
  </si>
  <si>
    <t>Poniesione w Powiecie w roku 2014 wydatki na wynagrodzenia nauczycieli</t>
  </si>
  <si>
    <t xml:space="preserve">Gwarantowana przepisem art. 30 ust. 3 ustawy KN wysokość wydatków na wynagrodzenie średniorocznych etatów nauczycieli w Powiecie w 2014 r. (poz.1 x poz.4 x 12) </t>
  </si>
  <si>
    <t>8a</t>
  </si>
  <si>
    <t>Średnia liczba etatów w Powiecie od 1 stycznia  do sierpnia 2014 r.</t>
  </si>
  <si>
    <t>Średnia liczba etatów w Powiecie od 1 września do 31 grudnia 2014 r.</t>
  </si>
  <si>
    <t xml:space="preserve">Średnie wynagrodzenie wynikające z art. 30 ust. 3 ustawy KN w  2014 r. </t>
  </si>
  <si>
    <t>* Dodatnia kwota różnicy między poniesionymi w 2014 r. w Powiecie  wydatkami  na wynagrodzenia nauczycieli (poz. 2) a gwarantowaną przepisem art. 30 ust. 3 ustawy Karta Nauczyciela wysokością wydatków na wynagrodzenia średniorocznych etatów nauczycieli (poz. 5), nie stanowi podstawy do ustalenia w Powiecie Jeleniogórskim jednorazowego dodatku uzupełniającego dla nauczycieli na poszczególnych stopniach awansu zawodowego, o których mowa w art. 30 a ust. 3 ustawy Karta Nauczyciela.</t>
  </si>
  <si>
    <t>Średnioroczna liczba etatów nauczycieli w Powiecie w 2014 r., w tym:</t>
  </si>
  <si>
    <t>Średnia liczba etatów nauczycieli w Powiecie w 2014 r., w tym:</t>
  </si>
  <si>
    <r>
      <t>Kwota różnicy  (poz. 2 - 4)</t>
    </r>
    <r>
      <rPr>
        <b/>
        <sz val="11"/>
        <color indexed="8"/>
        <rFont val="Times New Roman"/>
        <family val="1"/>
        <charset val="1"/>
      </rPr>
      <t xml:space="preserve"> </t>
    </r>
  </si>
  <si>
    <t>* Kwota różnicy między średnim wynagrodzeniem na poszczególnych stopniach awansu zawodowego w Powiecie w roku 2014 r.  (poz. 3) a średnim wynagrodzeniem gwarantowanym przepisem art. 30 ust. 3 ustawy Karta Nauczyciela  (poz. 5) wskazuje, że  w Powiecie Jeleniogórskim w 2014 roku zostały osiągnięte wymagane przepisami Karta Nauczyciela  średnie wynagrodzenia. W związku z powyższym, nie występuje potrzeba ustalania jednorazowego dodatku uzupełniającego dla nauczycieli, o którym mowa w art. 30 a ust. 3 ustawy Karta Nauczyciela.</t>
  </si>
  <si>
    <t xml:space="preserve">Gwarantowana przepisem art. 30 ust. 3 ustawy KN wysokość wydatków na wynagrodzenia na  średnią liczbę etatów nauczycieli w Powiecie w 2014 r.  </t>
  </si>
  <si>
    <t xml:space="preserve">Średnie gwarantowane wynagrodzenie nauczyciela wynikające z art. 30 ust. 3 ustawy KN w  2014 r. </t>
  </si>
  <si>
    <r>
      <t xml:space="preserve">Kwota różnicy na średni etat nauczyciela w 2014 r w Powiecie  ( poz. 3 – 5) </t>
    </r>
    <r>
      <rPr>
        <b/>
        <sz val="16"/>
        <color indexed="8"/>
        <rFont val="Times New Roman"/>
        <family val="1"/>
        <charset val="238"/>
      </rPr>
      <t>*</t>
    </r>
  </si>
  <si>
    <t>do uchwały Nr 5/11/15</t>
  </si>
  <si>
    <t>z dnia stycznia 2015 r.</t>
  </si>
</sst>
</file>

<file path=xl/styles.xml><?xml version="1.0" encoding="utf-8"?>
<styleSheet xmlns="http://schemas.openxmlformats.org/spreadsheetml/2006/main">
  <numFmts count="1">
    <numFmt numFmtId="164" formatCode="#,##0.0000"/>
  </numFmts>
  <fonts count="57"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2"/>
      <color indexed="8"/>
      <name val="Czcionka tekstu podstawowego"/>
      <charset val="238"/>
    </font>
    <font>
      <sz val="10"/>
      <color indexed="8"/>
      <name val="Czcionka tekstu podstawowego"/>
      <family val="2"/>
      <charset val="238"/>
    </font>
    <font>
      <b/>
      <sz val="10"/>
      <color indexed="8"/>
      <name val="Czcionka tekstu podstawowego"/>
      <charset val="238"/>
    </font>
    <font>
      <b/>
      <u/>
      <sz val="10"/>
      <color indexed="8"/>
      <name val="Czcionka tekstu podstawowego"/>
      <charset val="238"/>
    </font>
    <font>
      <b/>
      <sz val="11"/>
      <color indexed="8"/>
      <name val="Czcionka tekstu podstawowego"/>
      <charset val="238"/>
    </font>
    <font>
      <sz val="22"/>
      <color indexed="8"/>
      <name val="Czcionka tekstu podstawowego"/>
      <family val="2"/>
      <charset val="238"/>
    </font>
    <font>
      <sz val="11"/>
      <color indexed="8"/>
      <name val="Times New Roman"/>
      <family val="1"/>
      <charset val="1"/>
    </font>
    <font>
      <b/>
      <sz val="14"/>
      <color indexed="8"/>
      <name val="Times New Roman"/>
      <family val="1"/>
      <charset val="1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color indexed="8"/>
      <name val="Czcionka tekstu podstawowego"/>
      <family val="2"/>
      <charset val="238"/>
    </font>
    <font>
      <b/>
      <sz val="12"/>
      <color indexed="8"/>
      <name val="Times New Roman"/>
      <family val="1"/>
      <charset val="1"/>
    </font>
    <font>
      <b/>
      <sz val="13"/>
      <color indexed="8"/>
      <name val="Times New Roman"/>
      <family val="1"/>
      <charset val="1"/>
    </font>
    <font>
      <sz val="9"/>
      <color indexed="8"/>
      <name val="Times New Roman"/>
      <family val="1"/>
      <charset val="1"/>
    </font>
    <font>
      <sz val="9"/>
      <color indexed="8"/>
      <name val="Czcionka tekstu podstawowego"/>
      <family val="2"/>
      <charset val="238"/>
    </font>
    <font>
      <b/>
      <sz val="9"/>
      <color indexed="8"/>
      <name val="Times New Roman"/>
      <family val="1"/>
      <charset val="1"/>
    </font>
    <font>
      <b/>
      <sz val="11"/>
      <color indexed="8"/>
      <name val="Times New Roman"/>
      <family val="1"/>
      <charset val="1"/>
    </font>
    <font>
      <b/>
      <sz val="16"/>
      <color indexed="8"/>
      <name val="Times New Roman"/>
      <family val="1"/>
      <charset val="1"/>
    </font>
    <font>
      <b/>
      <sz val="16"/>
      <color indexed="8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1"/>
      <name val="Czcionka tekstu podstawowego"/>
      <family val="2"/>
      <charset val="238"/>
    </font>
    <font>
      <sz val="1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10"/>
      <name val="Times New Roman"/>
      <family val="1"/>
      <charset val="1"/>
    </font>
    <font>
      <sz val="9"/>
      <color indexed="10"/>
      <name val="Times New Roman"/>
      <family val="1"/>
      <charset val="1"/>
    </font>
    <font>
      <b/>
      <sz val="11"/>
      <color indexed="10"/>
      <name val="Times New Roman"/>
      <family val="1"/>
      <charset val="1"/>
    </font>
    <font>
      <sz val="8"/>
      <name val="Czcionka tekstu podstawowego"/>
      <family val="2"/>
      <charset val="238"/>
    </font>
    <font>
      <b/>
      <sz val="11"/>
      <color indexed="10"/>
      <name val="Czcionka tekstu podstawowego"/>
      <charset val="238"/>
    </font>
    <font>
      <sz val="11"/>
      <color indexed="10"/>
      <name val="Czcionka tekstu podstawowego"/>
      <charset val="238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11"/>
      <color rgb="FFC00000"/>
      <name val="Czcionka tekstu podstawowego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Czcionka tekstu podstawowego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5" borderId="0" applyNumberFormat="0" applyBorder="0" applyAlignment="0" applyProtection="0"/>
    <xf numFmtId="0" fontId="36" fillId="8" borderId="0" applyNumberFormat="0" applyBorder="0" applyAlignment="0" applyProtection="0"/>
    <xf numFmtId="0" fontId="3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51" fillId="10" borderId="0" applyNumberFormat="0" applyBorder="0" applyAlignment="0" applyProtection="0"/>
    <xf numFmtId="0" fontId="2" fillId="7" borderId="1" applyNumberFormat="0" applyAlignment="0" applyProtection="0"/>
    <xf numFmtId="0" fontId="3" fillId="20" borderId="2" applyNumberFormat="0" applyAlignment="0" applyProtection="0"/>
    <xf numFmtId="0" fontId="4" fillId="4" borderId="0" applyNumberFormat="0" applyBorder="0" applyAlignment="0" applyProtection="0"/>
    <xf numFmtId="0" fontId="36" fillId="0" borderId="0"/>
    <xf numFmtId="0" fontId="5" fillId="0" borderId="3" applyNumberFormat="0" applyFill="0" applyAlignment="0" applyProtection="0"/>
    <xf numFmtId="0" fontId="6" fillId="21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11" fillId="20" borderId="1" applyNumberFormat="0" applyAlignment="0" applyProtection="0"/>
    <xf numFmtId="0" fontId="12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6" fillId="23" borderId="9" applyNumberFormat="0" applyAlignment="0" applyProtection="0"/>
    <xf numFmtId="0" fontId="50" fillId="23" borderId="9" applyNumberFormat="0" applyAlignment="0" applyProtection="0"/>
    <xf numFmtId="0" fontId="16" fillId="3" borderId="0" applyNumberFormat="0" applyBorder="0" applyAlignment="0" applyProtection="0"/>
  </cellStyleXfs>
  <cellXfs count="133">
    <xf numFmtId="0" fontId="0" fillId="0" borderId="0" xfId="0"/>
    <xf numFmtId="0" fontId="17" fillId="0" borderId="0" xfId="0" applyFont="1"/>
    <xf numFmtId="0" fontId="0" fillId="0" borderId="10" xfId="0" applyFont="1" applyBorder="1"/>
    <xf numFmtId="0" fontId="0" fillId="0" borderId="11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Font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/>
    <xf numFmtId="0" fontId="18" fillId="0" borderId="15" xfId="0" applyFont="1" applyBorder="1" applyAlignment="1">
      <alignment wrapText="1"/>
    </xf>
    <xf numFmtId="4" fontId="0" fillId="0" borderId="15" xfId="0" applyNumberFormat="1" applyBorder="1"/>
    <xf numFmtId="0" fontId="19" fillId="0" borderId="15" xfId="0" applyFont="1" applyBorder="1" applyAlignment="1">
      <alignment wrapText="1"/>
    </xf>
    <xf numFmtId="4" fontId="21" fillId="0" borderId="15" xfId="0" applyNumberFormat="1" applyFont="1" applyBorder="1"/>
    <xf numFmtId="0" fontId="0" fillId="0" borderId="15" xfId="0" applyFont="1" applyBorder="1" applyAlignment="1">
      <alignment wrapText="1"/>
    </xf>
    <xf numFmtId="0" fontId="0" fillId="0" borderId="15" xfId="0" applyFill="1" applyBorder="1"/>
    <xf numFmtId="0" fontId="0" fillId="0" borderId="17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4" fontId="0" fillId="0" borderId="0" xfId="0" applyNumberFormat="1" applyBorder="1"/>
    <xf numFmtId="164" fontId="0" fillId="0" borderId="0" xfId="0" applyNumberFormat="1" applyBorder="1"/>
    <xf numFmtId="0" fontId="2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 applyAlignment="1">
      <alignment horizontal="right"/>
    </xf>
    <xf numFmtId="0" fontId="27" fillId="0" borderId="0" xfId="0" applyFont="1"/>
    <xf numFmtId="0" fontId="28" fillId="0" borderId="0" xfId="0" applyFont="1" applyBorder="1" applyAlignment="1">
      <alignment horizontal="center" wrapText="1"/>
    </xf>
    <xf numFmtId="0" fontId="23" fillId="0" borderId="14" xfId="0" applyFont="1" applyBorder="1" applyAlignment="1">
      <alignment horizontal="center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1" fillId="0" borderId="0" xfId="0" applyFont="1"/>
    <xf numFmtId="0" fontId="32" fillId="0" borderId="15" xfId="0" applyFont="1" applyBorder="1" applyAlignment="1">
      <alignment horizontal="center"/>
    </xf>
    <xf numFmtId="0" fontId="23" fillId="0" borderId="15" xfId="0" applyFont="1" applyBorder="1" applyAlignment="1">
      <alignment horizontal="left" wrapText="1"/>
    </xf>
    <xf numFmtId="0" fontId="23" fillId="0" borderId="15" xfId="0" applyFont="1" applyBorder="1" applyAlignment="1">
      <alignment horizontal="center"/>
    </xf>
    <xf numFmtId="0" fontId="33" fillId="0" borderId="15" xfId="0" applyFont="1" applyBorder="1" applyAlignment="1">
      <alignment horizontal="center"/>
    </xf>
    <xf numFmtId="0" fontId="33" fillId="0" borderId="15" xfId="0" applyFont="1" applyBorder="1" applyAlignment="1">
      <alignment wrapText="1"/>
    </xf>
    <xf numFmtId="0" fontId="23" fillId="0" borderId="15" xfId="0" applyFont="1" applyBorder="1" applyAlignment="1">
      <alignment wrapText="1"/>
    </xf>
    <xf numFmtId="0" fontId="35" fillId="0" borderId="0" xfId="0" applyFont="1" applyAlignment="1">
      <alignment horizontal="right"/>
    </xf>
    <xf numFmtId="0" fontId="23" fillId="0" borderId="0" xfId="0" applyFont="1" applyAlignment="1">
      <alignment horizontal="justify"/>
    </xf>
    <xf numFmtId="2" fontId="37" fillId="0" borderId="16" xfId="0" applyNumberFormat="1" applyFont="1" applyBorder="1" applyAlignment="1">
      <alignment horizontal="right"/>
    </xf>
    <xf numFmtId="0" fontId="37" fillId="0" borderId="16" xfId="0" applyFont="1" applyBorder="1" applyAlignment="1">
      <alignment horizontal="right"/>
    </xf>
    <xf numFmtId="4" fontId="37" fillId="0" borderId="15" xfId="0" applyNumberFormat="1" applyFont="1" applyBorder="1"/>
    <xf numFmtId="4" fontId="0" fillId="0" borderId="0" xfId="0" applyNumberFormat="1"/>
    <xf numFmtId="4" fontId="38" fillId="0" borderId="15" xfId="0" applyNumberFormat="1" applyFont="1" applyBorder="1"/>
    <xf numFmtId="0" fontId="0" fillId="0" borderId="15" xfId="0" applyBorder="1" applyAlignment="1">
      <alignment wrapText="1"/>
    </xf>
    <xf numFmtId="4" fontId="39" fillId="0" borderId="15" xfId="0" applyNumberFormat="1" applyFont="1" applyBorder="1"/>
    <xf numFmtId="0" fontId="43" fillId="0" borderId="15" xfId="0" applyFont="1" applyBorder="1" applyAlignment="1">
      <alignment wrapText="1"/>
    </xf>
    <xf numFmtId="0" fontId="44" fillId="0" borderId="15" xfId="0" applyFont="1" applyBorder="1" applyAlignment="1">
      <alignment horizontal="center"/>
    </xf>
    <xf numFmtId="4" fontId="45" fillId="0" borderId="15" xfId="0" applyNumberFormat="1" applyFont="1" applyBorder="1"/>
    <xf numFmtId="4" fontId="40" fillId="0" borderId="15" xfId="0" applyNumberFormat="1" applyFont="1" applyBorder="1"/>
    <xf numFmtId="0" fontId="44" fillId="0" borderId="16" xfId="0" applyFont="1" applyBorder="1" applyAlignment="1">
      <alignment horizontal="center"/>
    </xf>
    <xf numFmtId="0" fontId="0" fillId="0" borderId="18" xfId="0" applyBorder="1" applyAlignment="1">
      <alignment wrapText="1"/>
    </xf>
    <xf numFmtId="0" fontId="0" fillId="0" borderId="18" xfId="0" applyFill="1" applyBorder="1"/>
    <xf numFmtId="0" fontId="0" fillId="0" borderId="19" xfId="0" applyFill="1" applyBorder="1"/>
    <xf numFmtId="0" fontId="0" fillId="0" borderId="19" xfId="0" applyBorder="1"/>
    <xf numFmtId="0" fontId="0" fillId="0" borderId="20" xfId="0" applyFont="1" applyFill="1" applyBorder="1" applyAlignment="1">
      <alignment wrapText="1"/>
    </xf>
    <xf numFmtId="0" fontId="0" fillId="0" borderId="19" xfId="0" applyFill="1" applyBorder="1" applyAlignment="1">
      <alignment wrapText="1"/>
    </xf>
    <xf numFmtId="4" fontId="0" fillId="0" borderId="21" xfId="0" applyNumberFormat="1" applyBorder="1"/>
    <xf numFmtId="4" fontId="39" fillId="0" borderId="21" xfId="0" applyNumberFormat="1" applyFont="1" applyBorder="1"/>
    <xf numFmtId="4" fontId="0" fillId="0" borderId="19" xfId="0" applyNumberFormat="1" applyBorder="1"/>
    <xf numFmtId="4" fontId="27" fillId="0" borderId="19" xfId="0" applyNumberFormat="1" applyFont="1" applyBorder="1"/>
    <xf numFmtId="0" fontId="0" fillId="0" borderId="11" xfId="0" applyBorder="1"/>
    <xf numFmtId="0" fontId="0" fillId="0" borderId="22" xfId="0" applyFont="1" applyBorder="1"/>
    <xf numFmtId="0" fontId="0" fillId="0" borderId="23" xfId="0" applyBorder="1" applyAlignment="1">
      <alignment horizontal="center"/>
    </xf>
    <xf numFmtId="0" fontId="0" fillId="0" borderId="20" xfId="0" applyBorder="1"/>
    <xf numFmtId="0" fontId="0" fillId="0" borderId="24" xfId="0" applyBorder="1"/>
    <xf numFmtId="0" fontId="0" fillId="0" borderId="25" xfId="0" applyBorder="1"/>
    <xf numFmtId="4" fontId="43" fillId="0" borderId="15" xfId="0" applyNumberFormat="1" applyFont="1" applyBorder="1"/>
    <xf numFmtId="0" fontId="41" fillId="0" borderId="15" xfId="0" applyFont="1" applyBorder="1" applyAlignment="1">
      <alignment horizontal="center"/>
    </xf>
    <xf numFmtId="0" fontId="42" fillId="0" borderId="15" xfId="0" applyFont="1" applyBorder="1" applyAlignment="1">
      <alignment horizontal="left" wrapText="1"/>
    </xf>
    <xf numFmtId="4" fontId="39" fillId="0" borderId="18" xfId="0" applyNumberFormat="1" applyFont="1" applyBorder="1"/>
    <xf numFmtId="4" fontId="47" fillId="0" borderId="26" xfId="0" applyNumberFormat="1" applyFont="1" applyBorder="1"/>
    <xf numFmtId="4" fontId="39" fillId="0" borderId="27" xfId="0" applyNumberFormat="1" applyFont="1" applyBorder="1"/>
    <xf numFmtId="4" fontId="39" fillId="0" borderId="16" xfId="0" applyNumberFormat="1" applyFont="1" applyBorder="1"/>
    <xf numFmtId="4" fontId="48" fillId="0" borderId="17" xfId="0" applyNumberFormat="1" applyFont="1" applyBorder="1"/>
    <xf numFmtId="164" fontId="48" fillId="0" borderId="19" xfId="0" applyNumberFormat="1" applyFont="1" applyBorder="1"/>
    <xf numFmtId="4" fontId="48" fillId="0" borderId="19" xfId="0" applyNumberFormat="1" applyFont="1" applyBorder="1"/>
    <xf numFmtId="4" fontId="39" fillId="0" borderId="28" xfId="0" applyNumberFormat="1" applyFont="1" applyBorder="1"/>
    <xf numFmtId="4" fontId="39" fillId="0" borderId="19" xfId="0" applyNumberFormat="1" applyFont="1" applyBorder="1"/>
    <xf numFmtId="164" fontId="39" fillId="0" borderId="19" xfId="0" applyNumberFormat="1" applyFont="1" applyBorder="1"/>
    <xf numFmtId="4" fontId="39" fillId="0" borderId="29" xfId="0" applyNumberFormat="1" applyFont="1" applyBorder="1"/>
    <xf numFmtId="4" fontId="39" fillId="0" borderId="30" xfId="0" applyNumberFormat="1" applyFont="1" applyBorder="1"/>
    <xf numFmtId="164" fontId="39" fillId="0" borderId="30" xfId="0" applyNumberFormat="1" applyFont="1" applyBorder="1"/>
    <xf numFmtId="4" fontId="53" fillId="0" borderId="26" xfId="0" applyNumberFormat="1" applyFont="1" applyBorder="1"/>
    <xf numFmtId="4" fontId="53" fillId="0" borderId="18" xfId="0" applyNumberFormat="1" applyFont="1" applyBorder="1"/>
    <xf numFmtId="4" fontId="54" fillId="0" borderId="15" xfId="0" applyNumberFormat="1" applyFont="1" applyBorder="1"/>
    <xf numFmtId="4" fontId="55" fillId="0" borderId="15" xfId="0" applyNumberFormat="1" applyFont="1" applyBorder="1"/>
    <xf numFmtId="164" fontId="56" fillId="0" borderId="19" xfId="0" applyNumberFormat="1" applyFont="1" applyBorder="1"/>
    <xf numFmtId="164" fontId="56" fillId="0" borderId="30" xfId="0" applyNumberFormat="1" applyFont="1" applyBorder="1"/>
    <xf numFmtId="2" fontId="49" fillId="0" borderId="16" xfId="0" applyNumberFormat="1" applyFont="1" applyBorder="1" applyAlignment="1">
      <alignment horizontal="right"/>
    </xf>
    <xf numFmtId="0" fontId="40" fillId="0" borderId="16" xfId="0" applyFont="1" applyBorder="1" applyAlignment="1">
      <alignment horizontal="right"/>
    </xf>
    <xf numFmtId="2" fontId="40" fillId="0" borderId="16" xfId="0" applyNumberFormat="1" applyFont="1" applyBorder="1" applyAlignment="1">
      <alignment horizontal="right"/>
    </xf>
    <xf numFmtId="2" fontId="40" fillId="0" borderId="15" xfId="0" applyNumberFormat="1" applyFont="1" applyBorder="1"/>
    <xf numFmtId="4" fontId="49" fillId="0" borderId="15" xfId="0" applyNumberFormat="1" applyFont="1" applyBorder="1"/>
    <xf numFmtId="0" fontId="0" fillId="0" borderId="0" xfId="0" applyFill="1" applyBorder="1"/>
    <xf numFmtId="0" fontId="33" fillId="0" borderId="21" xfId="0" applyFont="1" applyBorder="1" applyAlignment="1">
      <alignment wrapText="1"/>
    </xf>
    <xf numFmtId="4" fontId="56" fillId="0" borderId="19" xfId="0" applyNumberFormat="1" applyFont="1" applyBorder="1"/>
    <xf numFmtId="164" fontId="27" fillId="0" borderId="19" xfId="0" applyNumberFormat="1" applyFont="1" applyBorder="1"/>
    <xf numFmtId="4" fontId="56" fillId="0" borderId="0" xfId="0" applyNumberFormat="1" applyFont="1" applyBorder="1"/>
    <xf numFmtId="0" fontId="33" fillId="0" borderId="0" xfId="0" applyFont="1" applyBorder="1" applyAlignment="1">
      <alignment wrapText="1"/>
    </xf>
    <xf numFmtId="4" fontId="51" fillId="0" borderId="31" xfId="38" applyNumberFormat="1" applyFont="1" applyBorder="1" applyAlignment="1" applyProtection="1">
      <alignment horizontal="center" vertical="center" wrapText="1"/>
      <protection hidden="1"/>
    </xf>
    <xf numFmtId="0" fontId="52" fillId="0" borderId="15" xfId="0" applyFont="1" applyBorder="1" applyAlignment="1">
      <alignment horizontal="center"/>
    </xf>
    <xf numFmtId="0" fontId="52" fillId="0" borderId="15" xfId="0" applyFont="1" applyBorder="1" applyAlignment="1">
      <alignment wrapText="1"/>
    </xf>
    <xf numFmtId="0" fontId="33" fillId="0" borderId="18" xfId="0" applyFont="1" applyBorder="1" applyAlignment="1">
      <alignment horizontal="center"/>
    </xf>
    <xf numFmtId="0" fontId="43" fillId="0" borderId="18" xfId="0" applyFont="1" applyBorder="1" applyAlignment="1">
      <alignment wrapText="1"/>
    </xf>
    <xf numFmtId="4" fontId="55" fillId="0" borderId="18" xfId="0" applyNumberFormat="1" applyFont="1" applyBorder="1"/>
    <xf numFmtId="0" fontId="23" fillId="0" borderId="16" xfId="0" applyFont="1" applyBorder="1" applyAlignment="1">
      <alignment horizontal="center"/>
    </xf>
    <xf numFmtId="0" fontId="23" fillId="0" borderId="16" xfId="0" applyFont="1" applyBorder="1" applyAlignment="1">
      <alignment wrapText="1"/>
    </xf>
    <xf numFmtId="4" fontId="40" fillId="0" borderId="16" xfId="0" applyNumberFormat="1" applyFont="1" applyBorder="1"/>
    <xf numFmtId="0" fontId="42" fillId="0" borderId="32" xfId="0" applyFont="1" applyBorder="1" applyAlignment="1">
      <alignment horizontal="center"/>
    </xf>
    <xf numFmtId="0" fontId="42" fillId="0" borderId="33" xfId="0" applyFont="1" applyBorder="1" applyAlignment="1">
      <alignment wrapText="1"/>
    </xf>
    <xf numFmtId="4" fontId="49" fillId="0" borderId="33" xfId="0" applyNumberFormat="1" applyFont="1" applyBorder="1"/>
    <xf numFmtId="4" fontId="49" fillId="0" borderId="34" xfId="0" applyNumberFormat="1" applyFont="1" applyBorder="1"/>
    <xf numFmtId="0" fontId="52" fillId="0" borderId="18" xfId="0" applyFont="1" applyBorder="1" applyAlignment="1">
      <alignment horizontal="center"/>
    </xf>
    <xf numFmtId="0" fontId="52" fillId="0" borderId="18" xfId="0" applyFont="1" applyBorder="1" applyAlignment="1">
      <alignment wrapText="1"/>
    </xf>
    <xf numFmtId="0" fontId="52" fillId="0" borderId="17" xfId="0" applyFont="1" applyBorder="1" applyAlignment="1">
      <alignment horizontal="center"/>
    </xf>
    <xf numFmtId="0" fontId="23" fillId="0" borderId="17" xfId="0" applyFont="1" applyBorder="1" applyAlignment="1">
      <alignment wrapText="1"/>
    </xf>
    <xf numFmtId="4" fontId="40" fillId="0" borderId="17" xfId="0" applyNumberFormat="1" applyFont="1" applyBorder="1"/>
    <xf numFmtId="0" fontId="30" fillId="0" borderId="18" xfId="0" applyFont="1" applyBorder="1" applyAlignment="1">
      <alignment horizontal="center"/>
    </xf>
    <xf numFmtId="0" fontId="44" fillId="0" borderId="18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44" fillId="0" borderId="17" xfId="0" applyFont="1" applyBorder="1" applyAlignment="1">
      <alignment horizontal="center"/>
    </xf>
    <xf numFmtId="0" fontId="23" fillId="0" borderId="16" xfId="0" applyFont="1" applyBorder="1" applyAlignment="1">
      <alignment horizontal="left" wrapText="1"/>
    </xf>
    <xf numFmtId="0" fontId="41" fillId="0" borderId="32" xfId="0" applyFont="1" applyBorder="1" applyAlignment="1">
      <alignment horizontal="center"/>
    </xf>
    <xf numFmtId="0" fontId="42" fillId="0" borderId="33" xfId="0" applyFont="1" applyBorder="1" applyAlignment="1">
      <alignment horizontal="left" wrapText="1"/>
    </xf>
    <xf numFmtId="2" fontId="49" fillId="0" borderId="33" xfId="0" applyNumberFormat="1" applyFont="1" applyBorder="1" applyAlignment="1">
      <alignment horizontal="right"/>
    </xf>
    <xf numFmtId="2" fontId="49" fillId="0" borderId="34" xfId="0" applyNumberFormat="1" applyFont="1" applyBorder="1" applyAlignment="1">
      <alignment horizontal="right"/>
    </xf>
    <xf numFmtId="4" fontId="40" fillId="0" borderId="18" xfId="0" applyNumberFormat="1" applyFont="1" applyBorder="1"/>
    <xf numFmtId="0" fontId="29" fillId="0" borderId="0" xfId="0" applyFont="1" applyBorder="1" applyAlignment="1">
      <alignment horizontal="center" wrapText="1"/>
    </xf>
    <xf numFmtId="0" fontId="23" fillId="0" borderId="10" xfId="0" applyFont="1" applyBorder="1"/>
    <xf numFmtId="0" fontId="23" fillId="0" borderId="14" xfId="0" applyFont="1" applyBorder="1" applyAlignment="1">
      <alignment horizontal="center"/>
    </xf>
    <xf numFmtId="0" fontId="23" fillId="0" borderId="0" xfId="0" applyFont="1" applyBorder="1" applyAlignment="1">
      <alignment horizontal="justify" wrapText="1"/>
    </xf>
  </cellXfs>
  <cellStyles count="49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ConditionalStyle_4" xfId="25"/>
    <cellStyle name="Dane wejściowe" xfId="26" builtinId="20" customBuiltin="1"/>
    <cellStyle name="Dane wyjściowe" xfId="27" builtinId="21" customBuiltin="1"/>
    <cellStyle name="Dobre" xfId="28" builtinId="26" customBuiltin="1"/>
    <cellStyle name="Excel Built-in Normal" xfId="29"/>
    <cellStyle name="Komórka połączona" xfId="30" builtinId="24" customBuiltin="1"/>
    <cellStyle name="Komórka zaznaczona" xfId="31" builtinId="23" customBuiltin="1"/>
    <cellStyle name="Nagłówek 1" xfId="32" builtinId="16" customBuiltin="1"/>
    <cellStyle name="Nagłówek 2" xfId="33" builtinId="17" customBuiltin="1"/>
    <cellStyle name="Nagłówek 3" xfId="34" builtinId="18" customBuiltin="1"/>
    <cellStyle name="Nagłówek 4" xfId="35" builtinId="19" customBuiltin="1"/>
    <cellStyle name="Neutralne" xfId="36" builtinId="28" customBuiltin="1"/>
    <cellStyle name="Normalny" xfId="0" builtinId="0"/>
    <cellStyle name="Normalny 2" xfId="37"/>
    <cellStyle name="Normalny 3" xfId="38"/>
    <cellStyle name="Normalny 4" xfId="39"/>
    <cellStyle name="Normalny 5" xfId="40"/>
    <cellStyle name="Obliczenia" xfId="41" builtinId="22" customBuiltin="1"/>
    <cellStyle name="Suma" xfId="42" builtinId="25" customBuiltin="1"/>
    <cellStyle name="Tekst objaśnienia" xfId="43" builtinId="53" customBuiltin="1"/>
    <cellStyle name="Tekst ostrzeżenia" xfId="44" builtinId="11" customBuiltin="1"/>
    <cellStyle name="Tytuł" xfId="45" builtinId="15" customBuiltin="1"/>
    <cellStyle name="Uwaga" xfId="46" builtinId="10" customBuiltin="1"/>
    <cellStyle name="Uwaga 2" xfId="47"/>
    <cellStyle name="Złe" xfId="48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workbookViewId="0">
      <selection activeCell="C7" sqref="C7:F7"/>
    </sheetView>
  </sheetViews>
  <sheetFormatPr defaultRowHeight="14.25"/>
  <cols>
    <col min="1" max="1" width="3" customWidth="1"/>
    <col min="2" max="2" width="65.75" customWidth="1"/>
    <col min="3" max="3" width="10" customWidth="1"/>
    <col min="4" max="4" width="11.625" customWidth="1"/>
    <col min="5" max="5" width="11.375" customWidth="1"/>
    <col min="6" max="6" width="11.875" customWidth="1"/>
    <col min="7" max="7" width="11.125" customWidth="1"/>
    <col min="8" max="8" width="13.75" customWidth="1"/>
    <col min="9" max="9" width="11.625" customWidth="1"/>
    <col min="10" max="10" width="16" customWidth="1"/>
  </cols>
  <sheetData>
    <row r="1" spans="1:7" ht="17.25" customHeight="1">
      <c r="A1" s="22"/>
      <c r="B1" s="22"/>
      <c r="C1" s="22"/>
      <c r="D1" s="22"/>
      <c r="E1" s="23" t="s">
        <v>26</v>
      </c>
      <c r="F1" s="22"/>
    </row>
    <row r="2" spans="1:7" ht="15">
      <c r="A2" s="22"/>
      <c r="B2" s="22"/>
      <c r="C2" s="22"/>
      <c r="D2" s="22"/>
      <c r="E2" s="24" t="s">
        <v>82</v>
      </c>
      <c r="F2" s="25"/>
    </row>
    <row r="3" spans="1:7" ht="15">
      <c r="A3" s="22"/>
      <c r="B3" s="22"/>
      <c r="C3" s="22"/>
      <c r="D3" s="22"/>
      <c r="E3" s="26" t="s">
        <v>27</v>
      </c>
      <c r="F3" s="25"/>
    </row>
    <row r="4" spans="1:7" ht="11.85" customHeight="1">
      <c r="A4" s="22"/>
      <c r="B4" s="22"/>
      <c r="C4" s="22"/>
      <c r="D4" s="22"/>
      <c r="E4" s="26" t="s">
        <v>83</v>
      </c>
      <c r="F4" s="25"/>
    </row>
    <row r="5" spans="1:7" ht="58.9" customHeight="1">
      <c r="A5" s="27"/>
      <c r="B5" s="129" t="s">
        <v>60</v>
      </c>
      <c r="C5" s="129"/>
      <c r="D5" s="129"/>
      <c r="E5" s="129"/>
      <c r="F5" s="129"/>
    </row>
    <row r="6" spans="1:7" ht="9.75" customHeight="1" thickBot="1">
      <c r="A6" s="22"/>
      <c r="B6" s="22"/>
      <c r="C6" s="22"/>
      <c r="D6" s="22"/>
      <c r="E6" s="22"/>
      <c r="F6" s="22"/>
    </row>
    <row r="7" spans="1:7" ht="15.75" thickBot="1">
      <c r="A7" s="130" t="s">
        <v>2</v>
      </c>
      <c r="B7" s="130" t="s">
        <v>3</v>
      </c>
      <c r="C7" s="131" t="s">
        <v>4</v>
      </c>
      <c r="D7" s="131"/>
      <c r="E7" s="131"/>
      <c r="F7" s="131"/>
    </row>
    <row r="8" spans="1:7" ht="15.75" thickBot="1">
      <c r="A8" s="130"/>
      <c r="B8" s="130"/>
      <c r="C8" s="28" t="s">
        <v>5</v>
      </c>
      <c r="D8" s="28" t="s">
        <v>6</v>
      </c>
      <c r="E8" s="28" t="s">
        <v>7</v>
      </c>
      <c r="F8" s="28" t="s">
        <v>8</v>
      </c>
    </row>
    <row r="9" spans="1:7" s="31" customFormat="1" ht="12.75" thickBot="1">
      <c r="A9" s="29">
        <v>1</v>
      </c>
      <c r="B9" s="29">
        <v>2</v>
      </c>
      <c r="C9" s="30">
        <v>3</v>
      </c>
      <c r="D9" s="30">
        <v>4</v>
      </c>
      <c r="E9" s="30">
        <v>5</v>
      </c>
      <c r="F9" s="30">
        <v>6</v>
      </c>
    </row>
    <row r="10" spans="1:7" s="31" customFormat="1" ht="12" hidden="1">
      <c r="A10" s="119"/>
      <c r="B10" s="120" t="s">
        <v>39</v>
      </c>
      <c r="C10" s="121">
        <f>(C12*8+C13*4)/12</f>
        <v>4.96</v>
      </c>
      <c r="D10" s="121">
        <f>(D12*8+D13*4)/12</f>
        <v>29.426666666666666</v>
      </c>
      <c r="E10" s="122">
        <f>(E12*8+E13*4)/12</f>
        <v>74.886666666666656</v>
      </c>
      <c r="F10" s="121">
        <f>(F12*8+F13*4)/12</f>
        <v>60.263333333333343</v>
      </c>
    </row>
    <row r="11" spans="1:7" s="31" customFormat="1" ht="17.100000000000001" customHeight="1" thickBot="1">
      <c r="A11" s="124">
        <v>1</v>
      </c>
      <c r="B11" s="125" t="s">
        <v>76</v>
      </c>
      <c r="C11" s="126">
        <v>4.96</v>
      </c>
      <c r="D11" s="126">
        <v>29.43</v>
      </c>
      <c r="E11" s="126">
        <v>74.89</v>
      </c>
      <c r="F11" s="127">
        <v>60.26</v>
      </c>
    </row>
    <row r="12" spans="1:7" ht="19.350000000000001" customHeight="1">
      <c r="A12" s="107" t="s">
        <v>28</v>
      </c>
      <c r="B12" s="123" t="s">
        <v>71</v>
      </c>
      <c r="C12" s="91">
        <v>3.36</v>
      </c>
      <c r="D12" s="92">
        <v>30.16</v>
      </c>
      <c r="E12" s="91">
        <v>74.569999999999993</v>
      </c>
      <c r="F12" s="91">
        <v>59.81</v>
      </c>
    </row>
    <row r="13" spans="1:7" ht="18.75" customHeight="1">
      <c r="A13" s="34" t="s">
        <v>29</v>
      </c>
      <c r="B13" s="33" t="s">
        <v>72</v>
      </c>
      <c r="C13" s="50">
        <v>8.16</v>
      </c>
      <c r="D13" s="93">
        <v>27.96</v>
      </c>
      <c r="E13" s="50">
        <v>75.52</v>
      </c>
      <c r="F13" s="50">
        <v>61.17</v>
      </c>
    </row>
    <row r="14" spans="1:7" ht="19.5" customHeight="1" thickBot="1">
      <c r="A14" s="102">
        <v>2</v>
      </c>
      <c r="B14" s="103" t="s">
        <v>68</v>
      </c>
      <c r="C14" s="50">
        <v>171361.7</v>
      </c>
      <c r="D14" s="50">
        <v>1262286.52</v>
      </c>
      <c r="E14" s="50">
        <v>3892181.31</v>
      </c>
      <c r="F14" s="50">
        <v>3670884.06</v>
      </c>
      <c r="G14" s="43"/>
    </row>
    <row r="15" spans="1:7" ht="19.5" hidden="1" customHeight="1">
      <c r="A15" s="104"/>
      <c r="B15" s="105" t="s">
        <v>33</v>
      </c>
      <c r="C15" s="106">
        <f>(C14/C10)/12</f>
        <v>2879.0608198924733</v>
      </c>
      <c r="D15" s="106">
        <f>(D14/D10)/12</f>
        <v>3574.6673085636612</v>
      </c>
      <c r="E15" s="106">
        <f>(E14/E10)/12</f>
        <v>4331.1908105581779</v>
      </c>
      <c r="F15" s="106">
        <f>(F14/F10)/12</f>
        <v>5076.1713313789469</v>
      </c>
      <c r="G15" s="43"/>
    </row>
    <row r="16" spans="1:7" ht="20.100000000000001" customHeight="1" thickBot="1">
      <c r="A16" s="110">
        <v>3</v>
      </c>
      <c r="B16" s="111" t="s">
        <v>61</v>
      </c>
      <c r="C16" s="112">
        <v>2879.06</v>
      </c>
      <c r="D16" s="112">
        <v>3574.26</v>
      </c>
      <c r="E16" s="112">
        <v>4331</v>
      </c>
      <c r="F16" s="113">
        <v>5076.45</v>
      </c>
    </row>
    <row r="17" spans="1:9" ht="30.75" hidden="1" customHeight="1">
      <c r="A17" s="107" t="s">
        <v>28</v>
      </c>
      <c r="B17" s="108" t="s">
        <v>34</v>
      </c>
      <c r="C17" s="109">
        <v>2717.59</v>
      </c>
      <c r="D17" s="109">
        <v>3016.52</v>
      </c>
      <c r="E17" s="109">
        <v>3913.33</v>
      </c>
      <c r="F17" s="109">
        <v>5000.37</v>
      </c>
    </row>
    <row r="18" spans="1:9" ht="29.25" hidden="1" customHeight="1">
      <c r="A18" s="34" t="s">
        <v>29</v>
      </c>
      <c r="B18" s="37" t="s">
        <v>35</v>
      </c>
      <c r="C18" s="50">
        <v>2717.59</v>
      </c>
      <c r="D18" s="50">
        <v>3016.52</v>
      </c>
      <c r="E18" s="50">
        <v>3913.33</v>
      </c>
      <c r="F18" s="50">
        <v>5000.37</v>
      </c>
    </row>
    <row r="19" spans="1:9" ht="32.1" customHeight="1" thickBot="1">
      <c r="A19" s="114">
        <v>4</v>
      </c>
      <c r="B19" s="115" t="s">
        <v>79</v>
      </c>
      <c r="C19" s="128">
        <v>161750.96</v>
      </c>
      <c r="D19" s="128">
        <v>1065193.54</v>
      </c>
      <c r="E19" s="128">
        <v>3516674.87</v>
      </c>
      <c r="F19" s="128">
        <v>3616067.57</v>
      </c>
    </row>
    <row r="20" spans="1:9" ht="30" customHeight="1" thickBot="1">
      <c r="A20" s="110">
        <v>5</v>
      </c>
      <c r="B20" s="111" t="s">
        <v>80</v>
      </c>
      <c r="C20" s="112">
        <v>2717.59</v>
      </c>
      <c r="D20" s="112">
        <v>3016.52</v>
      </c>
      <c r="E20" s="112">
        <v>3913.33</v>
      </c>
      <c r="F20" s="113">
        <v>5000.37</v>
      </c>
    </row>
    <row r="21" spans="1:9" ht="21.6" customHeight="1" thickBot="1">
      <c r="A21" s="116">
        <v>6</v>
      </c>
      <c r="B21" s="117" t="s">
        <v>77</v>
      </c>
      <c r="C21" s="118">
        <f>C14-C19</f>
        <v>9610.7400000000198</v>
      </c>
      <c r="D21" s="118">
        <f>D14-D19</f>
        <v>197092.97999999998</v>
      </c>
      <c r="E21" s="118">
        <f>E14-E19</f>
        <v>375506.43999999994</v>
      </c>
      <c r="F21" s="118">
        <f>F14-F19</f>
        <v>54816.490000000224</v>
      </c>
    </row>
    <row r="22" spans="1:9" ht="21.6" customHeight="1" thickBot="1">
      <c r="A22" s="110">
        <v>7</v>
      </c>
      <c r="B22" s="111" t="s">
        <v>81</v>
      </c>
      <c r="C22" s="112">
        <f>C16-C20</f>
        <v>161.4699999999998</v>
      </c>
      <c r="D22" s="112">
        <f>D16-D20</f>
        <v>557.74000000000024</v>
      </c>
      <c r="E22" s="112">
        <f>E16-E20</f>
        <v>417.67000000000007</v>
      </c>
      <c r="F22" s="113">
        <f>F16-F20</f>
        <v>76.079999999999927</v>
      </c>
    </row>
    <row r="23" spans="1:9" ht="66" customHeight="1">
      <c r="A23" s="38"/>
      <c r="B23" s="132" t="s">
        <v>78</v>
      </c>
      <c r="C23" s="132"/>
      <c r="D23" s="132"/>
      <c r="E23" s="132"/>
      <c r="F23" s="132"/>
    </row>
    <row r="24" spans="1:9" ht="15">
      <c r="B24" s="22"/>
      <c r="C24" s="22"/>
      <c r="D24" s="22"/>
      <c r="E24" s="22"/>
      <c r="F24" s="22"/>
    </row>
    <row r="25" spans="1:9" ht="15">
      <c r="B25" s="22"/>
      <c r="C25" s="22"/>
      <c r="D25" s="22"/>
      <c r="E25" s="22"/>
      <c r="F25" s="22"/>
      <c r="I25" s="21"/>
    </row>
    <row r="26" spans="1:9" ht="15">
      <c r="B26" s="22"/>
      <c r="C26" s="22"/>
      <c r="D26" s="22"/>
      <c r="E26" s="22"/>
      <c r="F26" s="22"/>
    </row>
    <row r="27" spans="1:9" ht="15">
      <c r="B27" s="22"/>
      <c r="C27" s="22"/>
      <c r="D27" s="22"/>
      <c r="E27" s="22"/>
      <c r="F27" s="22"/>
    </row>
    <row r="28" spans="1:9" ht="15">
      <c r="B28" s="39"/>
      <c r="C28" s="22"/>
      <c r="D28" s="39"/>
      <c r="E28" s="22"/>
      <c r="F28" s="22"/>
    </row>
    <row r="29" spans="1:9" ht="15">
      <c r="B29" s="39"/>
      <c r="C29" s="22"/>
      <c r="D29" s="22"/>
      <c r="E29" s="22"/>
      <c r="F29" s="22"/>
    </row>
  </sheetData>
  <mergeCells count="5">
    <mergeCell ref="B5:F5"/>
    <mergeCell ref="A7:A8"/>
    <mergeCell ref="B7:B8"/>
    <mergeCell ref="C7:F7"/>
    <mergeCell ref="B23:F2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I29"/>
  <sheetViews>
    <sheetView topLeftCell="A13" workbookViewId="0">
      <selection activeCell="E22" sqref="E22"/>
    </sheetView>
  </sheetViews>
  <sheetFormatPr defaultRowHeight="14.25"/>
  <cols>
    <col min="1" max="1" width="2.5" customWidth="1"/>
    <col min="2" max="2" width="21.875" customWidth="1"/>
    <col min="3" max="3" width="11.875" customWidth="1"/>
    <col min="4" max="4" width="11.25" customWidth="1"/>
    <col min="5" max="5" width="11.5" customWidth="1"/>
    <col min="6" max="6" width="12.25" customWidth="1"/>
    <col min="7" max="7" width="15.5" bestFit="1" customWidth="1"/>
  </cols>
  <sheetData>
    <row r="2" spans="1:7" ht="15.75">
      <c r="A2" s="1" t="s">
        <v>67</v>
      </c>
    </row>
    <row r="3" spans="1:7" ht="15.75">
      <c r="A3" s="1" t="s">
        <v>1</v>
      </c>
    </row>
    <row r="4" spans="1:7" ht="15" thickBot="1"/>
    <row r="5" spans="1:7" ht="15" thickBot="1">
      <c r="A5" s="2" t="s">
        <v>2</v>
      </c>
      <c r="B5" s="2" t="s">
        <v>3</v>
      </c>
      <c r="C5" s="3" t="s">
        <v>4</v>
      </c>
      <c r="D5" s="3"/>
      <c r="E5" s="3"/>
      <c r="F5" s="62"/>
      <c r="G5" s="65" t="s">
        <v>58</v>
      </c>
    </row>
    <row r="6" spans="1:7" ht="15" thickBot="1">
      <c r="A6" s="5"/>
      <c r="B6" s="5"/>
      <c r="C6" s="6" t="s">
        <v>5</v>
      </c>
      <c r="D6" s="6" t="s">
        <v>6</v>
      </c>
      <c r="E6" s="6" t="s">
        <v>7</v>
      </c>
      <c r="F6" s="63" t="s">
        <v>8</v>
      </c>
      <c r="G6" s="66"/>
    </row>
    <row r="7" spans="1:7">
      <c r="A7" s="7">
        <v>1</v>
      </c>
      <c r="B7" s="7">
        <v>2</v>
      </c>
      <c r="C7" s="8">
        <v>3</v>
      </c>
      <c r="D7" s="8">
        <v>4</v>
      </c>
      <c r="E7" s="8">
        <v>5</v>
      </c>
      <c r="F7" s="64">
        <v>6</v>
      </c>
      <c r="G7" s="67"/>
    </row>
    <row r="8" spans="1:7" hidden="1">
      <c r="A8" s="9"/>
      <c r="B8" s="10"/>
      <c r="C8" s="11"/>
      <c r="D8" s="11"/>
      <c r="E8" s="11"/>
      <c r="F8" s="11"/>
    </row>
    <row r="9" spans="1:7" ht="63.75" hidden="1">
      <c r="A9" s="9">
        <v>1</v>
      </c>
      <c r="B9" s="10" t="s">
        <v>38</v>
      </c>
      <c r="C9" s="11">
        <v>2717.59</v>
      </c>
      <c r="D9" s="11">
        <v>3016.52</v>
      </c>
      <c r="E9" s="11">
        <v>3913.33</v>
      </c>
      <c r="F9" s="11">
        <v>5000.37</v>
      </c>
    </row>
    <row r="10" spans="1:7" ht="93.75" customHeight="1">
      <c r="A10" s="9">
        <v>1</v>
      </c>
      <c r="B10" s="12" t="s">
        <v>65</v>
      </c>
      <c r="C10" s="11">
        <v>2717.59</v>
      </c>
      <c r="D10" s="11">
        <v>3016.52</v>
      </c>
      <c r="E10" s="11">
        <v>3913.33</v>
      </c>
      <c r="F10" s="58">
        <v>5000.37</v>
      </c>
      <c r="G10" s="61">
        <f>SUM(C10:F10)</f>
        <v>14647.810000000001</v>
      </c>
    </row>
    <row r="11" spans="1:7" ht="46.5" customHeight="1" thickBot="1">
      <c r="A11" s="9">
        <v>2</v>
      </c>
      <c r="B11" s="12" t="s">
        <v>66</v>
      </c>
      <c r="C11" s="46">
        <f>C15</f>
        <v>2879.0608198924733</v>
      </c>
      <c r="D11" s="71">
        <f>D15</f>
        <v>3574.2624306263447</v>
      </c>
      <c r="E11" s="46">
        <f>E15</f>
        <v>4330.9980304446517</v>
      </c>
      <c r="F11" s="59">
        <f>F15</f>
        <v>5076.4521241287757</v>
      </c>
      <c r="G11" s="59">
        <f>G15</f>
        <v>4422.1194555857028</v>
      </c>
    </row>
    <row r="12" spans="1:7" ht="15" customHeight="1" thickBot="1">
      <c r="A12" s="9">
        <v>3</v>
      </c>
      <c r="B12" s="9" t="s">
        <v>54</v>
      </c>
      <c r="C12" s="59">
        <f>C11-C10</f>
        <v>161.47081989247317</v>
      </c>
      <c r="D12" s="84">
        <f>D11-D10</f>
        <v>557.74243062634469</v>
      </c>
      <c r="E12" s="73">
        <f>E11-E10</f>
        <v>417.66803044465178</v>
      </c>
      <c r="F12" s="59">
        <f>F11-F10</f>
        <v>76.082124128775831</v>
      </c>
      <c r="G12" s="61">
        <f t="shared" ref="G12:G17" si="0">SUM(C12:F12)</f>
        <v>1212.9634050922455</v>
      </c>
    </row>
    <row r="13" spans="1:7" ht="48.75" customHeight="1" thickBot="1">
      <c r="A13" s="9">
        <v>4</v>
      </c>
      <c r="B13" s="45" t="s">
        <v>64</v>
      </c>
      <c r="C13" s="101">
        <v>4.96</v>
      </c>
      <c r="D13" s="101">
        <v>29.43</v>
      </c>
      <c r="E13" s="101">
        <v>74.89</v>
      </c>
      <c r="F13" s="101">
        <v>60.26</v>
      </c>
      <c r="G13" s="98">
        <f>SUM(C13:F13)</f>
        <v>169.54</v>
      </c>
    </row>
    <row r="14" spans="1:7" ht="72.75" thickBot="1">
      <c r="A14" s="15">
        <v>5</v>
      </c>
      <c r="B14" s="45" t="s">
        <v>63</v>
      </c>
      <c r="C14" s="46">
        <v>171361.7</v>
      </c>
      <c r="D14" s="85">
        <v>1262286.52</v>
      </c>
      <c r="E14" s="46">
        <v>3892181.31</v>
      </c>
      <c r="F14" s="59">
        <v>3670884.06</v>
      </c>
      <c r="G14" s="61">
        <f t="shared" si="0"/>
        <v>8996713.5899999999</v>
      </c>
    </row>
    <row r="15" spans="1:7" ht="29.25" customHeight="1" thickBot="1">
      <c r="A15" s="53">
        <v>6</v>
      </c>
      <c r="B15" s="52" t="s">
        <v>55</v>
      </c>
      <c r="C15" s="59">
        <f>C14/C13/12</f>
        <v>2879.0608198924733</v>
      </c>
      <c r="D15" s="72">
        <f>D14/D13/12</f>
        <v>3574.2624306263447</v>
      </c>
      <c r="E15" s="73">
        <f>E14/E13/12</f>
        <v>4330.9980304446517</v>
      </c>
      <c r="F15" s="59">
        <f>F14/F13/12</f>
        <v>5076.4521241287757</v>
      </c>
      <c r="G15" s="59">
        <f>G14/G13/12</f>
        <v>4422.1194555857028</v>
      </c>
    </row>
    <row r="16" spans="1:7" ht="32.25" customHeight="1">
      <c r="A16" s="54">
        <v>7</v>
      </c>
      <c r="B16" s="56" t="s">
        <v>17</v>
      </c>
      <c r="C16" s="78">
        <v>9610.74</v>
      </c>
      <c r="D16" s="75">
        <v>197092.98</v>
      </c>
      <c r="E16" s="71">
        <v>375506.44</v>
      </c>
      <c r="F16" s="81">
        <v>54816.49</v>
      </c>
      <c r="G16" s="61">
        <f t="shared" si="0"/>
        <v>637026.65</v>
      </c>
    </row>
    <row r="17" spans="1:9">
      <c r="A17" s="55"/>
      <c r="B17" s="57" t="s">
        <v>56</v>
      </c>
      <c r="C17" s="79">
        <f>C13*C12*12</f>
        <v>9610.7432000000026</v>
      </c>
      <c r="D17" s="77">
        <f>D12*12*D13</f>
        <v>196972.31679999988</v>
      </c>
      <c r="E17" s="79">
        <f>E12*12*E13</f>
        <v>375349.90559999965</v>
      </c>
      <c r="F17" s="82">
        <f>F12*F13*12</f>
        <v>55016.505600000375</v>
      </c>
      <c r="G17" s="61">
        <f t="shared" si="0"/>
        <v>636949.47119999991</v>
      </c>
    </row>
    <row r="18" spans="1:9">
      <c r="A18" s="55"/>
      <c r="B18" s="57" t="s">
        <v>57</v>
      </c>
      <c r="C18" s="80">
        <f>C16/C12/12</f>
        <v>4.9599983485148149</v>
      </c>
      <c r="D18" s="76">
        <f>D16/D12/12</f>
        <v>29.44802851300982</v>
      </c>
      <c r="E18" s="88">
        <f>E16/E12/12</f>
        <v>74.921231821404845</v>
      </c>
      <c r="F18" s="89">
        <f>F16/F12/12</f>
        <v>60.040921381236849</v>
      </c>
      <c r="G18" s="60"/>
    </row>
    <row r="19" spans="1:9" ht="114" hidden="1">
      <c r="A19" s="95">
        <v>8</v>
      </c>
      <c r="B19" s="96" t="s">
        <v>69</v>
      </c>
      <c r="C19" s="97">
        <f>C10*C13*12</f>
        <v>161750.95679999999</v>
      </c>
      <c r="D19" s="97">
        <f>D10*D13*12</f>
        <v>1065314.2032000001</v>
      </c>
      <c r="E19" s="97">
        <f>E10*E13*12</f>
        <v>3516831.4043999994</v>
      </c>
      <c r="F19" s="97">
        <f>F10*F13*12</f>
        <v>3615867.5543999998</v>
      </c>
      <c r="G19" s="97">
        <f>G10*G13*12</f>
        <v>29800676.488800004</v>
      </c>
    </row>
    <row r="20" spans="1:9" hidden="1">
      <c r="A20" s="95" t="s">
        <v>70</v>
      </c>
      <c r="B20" s="100"/>
      <c r="C20" s="99">
        <v>161750.96</v>
      </c>
      <c r="D20" s="99"/>
      <c r="E20" s="99"/>
      <c r="F20" s="99"/>
      <c r="G20" s="99"/>
    </row>
    <row r="21" spans="1:9" ht="21.75" customHeight="1">
      <c r="A21" s="20" t="s">
        <v>19</v>
      </c>
      <c r="B21" t="s">
        <v>20</v>
      </c>
    </row>
    <row r="22" spans="1:9">
      <c r="B22" t="s">
        <v>21</v>
      </c>
    </row>
    <row r="23" spans="1:9">
      <c r="B23" t="s">
        <v>22</v>
      </c>
    </row>
    <row r="24" spans="1:9">
      <c r="B24" t="s">
        <v>23</v>
      </c>
      <c r="I24" s="21"/>
    </row>
    <row r="25" spans="1:9">
      <c r="B25" t="s">
        <v>24</v>
      </c>
    </row>
    <row r="26" spans="1:9">
      <c r="B26" t="s">
        <v>25</v>
      </c>
    </row>
    <row r="28" spans="1:9">
      <c r="A28" t="s">
        <v>41</v>
      </c>
      <c r="B28" t="s">
        <v>40</v>
      </c>
    </row>
    <row r="29" spans="1:9" ht="15" hidden="1" thickBot="1">
      <c r="C29" s="101">
        <v>4.9591666666666674</v>
      </c>
      <c r="D29" s="101">
        <v>29.428333333333338</v>
      </c>
      <c r="E29" s="101">
        <v>74.885833333333338</v>
      </c>
      <c r="F29" s="101">
        <v>60.263333333333328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9"/>
  <sheetViews>
    <sheetView zoomScaleNormal="100" workbookViewId="0">
      <selection sqref="A1:IV65536"/>
    </sheetView>
  </sheetViews>
  <sheetFormatPr defaultRowHeight="14.25"/>
  <cols>
    <col min="1" max="1" width="3" customWidth="1"/>
    <col min="2" max="2" width="65.75" customWidth="1"/>
    <col min="3" max="3" width="10" customWidth="1"/>
    <col min="4" max="4" width="11.625" customWidth="1"/>
    <col min="5" max="5" width="11.375" customWidth="1"/>
    <col min="6" max="6" width="11.875" customWidth="1"/>
    <col min="7" max="7" width="11.125" customWidth="1"/>
    <col min="8" max="8" width="13.75" customWidth="1"/>
    <col min="9" max="9" width="11.625" customWidth="1"/>
    <col min="10" max="10" width="16" customWidth="1"/>
  </cols>
  <sheetData>
    <row r="1" spans="1:7" ht="17.25" customHeight="1">
      <c r="A1" s="22"/>
      <c r="B1" s="22"/>
      <c r="C1" s="22"/>
      <c r="D1" s="22"/>
      <c r="E1" s="23" t="s">
        <v>26</v>
      </c>
      <c r="F1" s="22"/>
    </row>
    <row r="2" spans="1:7" ht="15">
      <c r="A2" s="22"/>
      <c r="B2" s="22"/>
      <c r="C2" s="22"/>
      <c r="D2" s="22"/>
      <c r="E2" s="24" t="s">
        <v>42</v>
      </c>
      <c r="F2" s="25"/>
    </row>
    <row r="3" spans="1:7" ht="15">
      <c r="A3" s="22"/>
      <c r="B3" s="22"/>
      <c r="C3" s="22"/>
      <c r="D3" s="22"/>
      <c r="E3" s="26" t="s">
        <v>27</v>
      </c>
      <c r="F3" s="25"/>
    </row>
    <row r="4" spans="1:7" ht="11.85" customHeight="1">
      <c r="A4" s="22"/>
      <c r="B4" s="22"/>
      <c r="C4" s="22"/>
      <c r="D4" s="22"/>
      <c r="E4" s="26" t="s">
        <v>43</v>
      </c>
      <c r="F4" s="25"/>
    </row>
    <row r="5" spans="1:7" ht="58.9" customHeight="1">
      <c r="A5" s="27"/>
      <c r="B5" s="129" t="s">
        <v>60</v>
      </c>
      <c r="C5" s="129"/>
      <c r="D5" s="129"/>
      <c r="E5" s="129"/>
      <c r="F5" s="129"/>
    </row>
    <row r="6" spans="1:7" ht="9.75" customHeight="1">
      <c r="A6" s="22"/>
      <c r="B6" s="22"/>
      <c r="C6" s="22"/>
      <c r="D6" s="22"/>
      <c r="E6" s="22"/>
      <c r="F6" s="22"/>
    </row>
    <row r="7" spans="1:7" ht="15">
      <c r="A7" s="130" t="s">
        <v>2</v>
      </c>
      <c r="B7" s="130" t="s">
        <v>3</v>
      </c>
      <c r="C7" s="131" t="s">
        <v>4</v>
      </c>
      <c r="D7" s="131"/>
      <c r="E7" s="131"/>
      <c r="F7" s="131"/>
    </row>
    <row r="8" spans="1:7" ht="15">
      <c r="A8" s="130"/>
      <c r="B8" s="130"/>
      <c r="C8" s="28" t="s">
        <v>5</v>
      </c>
      <c r="D8" s="28" t="s">
        <v>6</v>
      </c>
      <c r="E8" s="28" t="s">
        <v>7</v>
      </c>
      <c r="F8" s="28" t="s">
        <v>8</v>
      </c>
    </row>
    <row r="9" spans="1:7" s="31" customFormat="1" ht="12">
      <c r="A9" s="29">
        <v>1</v>
      </c>
      <c r="B9" s="29">
        <v>2</v>
      </c>
      <c r="C9" s="30">
        <v>3</v>
      </c>
      <c r="D9" s="30">
        <v>4</v>
      </c>
      <c r="E9" s="30">
        <v>5</v>
      </c>
      <c r="F9" s="30">
        <v>6</v>
      </c>
    </row>
    <row r="10" spans="1:7" s="31" customFormat="1" ht="12" hidden="1">
      <c r="A10" s="29"/>
      <c r="B10" s="48" t="s">
        <v>39</v>
      </c>
      <c r="C10" s="30">
        <f>(C12*8+C13*4)/12</f>
        <v>4.96</v>
      </c>
      <c r="D10" s="30">
        <f>(D12*8+D13*4)/12</f>
        <v>29.426666666666666</v>
      </c>
      <c r="E10" s="51">
        <f>(E12*8+E13*4)/12</f>
        <v>74.886666666666656</v>
      </c>
      <c r="F10" s="30">
        <f>(F12*8+F13*4)/12</f>
        <v>60.263333333333343</v>
      </c>
    </row>
    <row r="11" spans="1:7" s="31" customFormat="1" ht="17.100000000000001" customHeight="1">
      <c r="A11" s="69">
        <v>1</v>
      </c>
      <c r="B11" s="70" t="s">
        <v>75</v>
      </c>
      <c r="C11" s="90">
        <v>4.96</v>
      </c>
      <c r="D11" s="90">
        <v>29.43</v>
      </c>
      <c r="E11" s="90">
        <v>74.89</v>
      </c>
      <c r="F11" s="90">
        <v>60.26</v>
      </c>
    </row>
    <row r="12" spans="1:7" ht="19.350000000000001" customHeight="1">
      <c r="A12" s="34" t="s">
        <v>28</v>
      </c>
      <c r="B12" s="33" t="s">
        <v>71</v>
      </c>
      <c r="C12" s="91">
        <v>3.36</v>
      </c>
      <c r="D12" s="92">
        <v>30.16</v>
      </c>
      <c r="E12" s="91">
        <v>74.569999999999993</v>
      </c>
      <c r="F12" s="91">
        <v>59.81</v>
      </c>
    </row>
    <row r="13" spans="1:7" ht="18.75" customHeight="1">
      <c r="A13" s="34" t="s">
        <v>29</v>
      </c>
      <c r="B13" s="33" t="s">
        <v>72</v>
      </c>
      <c r="C13" s="50">
        <v>8.16</v>
      </c>
      <c r="D13" s="93">
        <v>27.96</v>
      </c>
      <c r="E13" s="50">
        <v>75.52</v>
      </c>
      <c r="F13" s="50">
        <v>61.17</v>
      </c>
    </row>
    <row r="14" spans="1:7" ht="19.5" customHeight="1">
      <c r="A14" s="35">
        <v>2</v>
      </c>
      <c r="B14" s="36" t="s">
        <v>68</v>
      </c>
      <c r="C14" s="94">
        <v>171361.7</v>
      </c>
      <c r="D14" s="94">
        <v>1262286.52</v>
      </c>
      <c r="E14" s="94">
        <v>3892181.31</v>
      </c>
      <c r="F14" s="94">
        <v>3670884.06</v>
      </c>
      <c r="G14" s="43"/>
    </row>
    <row r="15" spans="1:7" ht="19.5" hidden="1" customHeight="1">
      <c r="A15" s="35"/>
      <c r="B15" s="47" t="s">
        <v>33</v>
      </c>
      <c r="C15" s="87">
        <f>(C14/C10)/12</f>
        <v>2879.0608198924733</v>
      </c>
      <c r="D15" s="87">
        <f>(D14/D10)/12</f>
        <v>3574.6673085636612</v>
      </c>
      <c r="E15" s="87">
        <f>(E14/E10)/12</f>
        <v>4331.1908105581779</v>
      </c>
      <c r="F15" s="87">
        <f>(F14/F10)/12</f>
        <v>5076.1713313789469</v>
      </c>
      <c r="G15" s="43"/>
    </row>
    <row r="16" spans="1:7" ht="20.100000000000001" customHeight="1">
      <c r="A16" s="35">
        <v>3</v>
      </c>
      <c r="B16" s="37" t="s">
        <v>61</v>
      </c>
      <c r="C16" s="86">
        <v>2879.06</v>
      </c>
      <c r="D16" s="86">
        <v>3574.26</v>
      </c>
      <c r="E16" s="86">
        <v>4331</v>
      </c>
      <c r="F16" s="86">
        <v>5076.45</v>
      </c>
    </row>
    <row r="17" spans="1:9" ht="20.25" customHeight="1">
      <c r="A17" s="35">
        <v>4</v>
      </c>
      <c r="B17" s="37" t="s">
        <v>73</v>
      </c>
      <c r="C17" s="86">
        <v>2717.59</v>
      </c>
      <c r="D17" s="86">
        <v>3016.52</v>
      </c>
      <c r="E17" s="86">
        <v>3913.33</v>
      </c>
      <c r="F17" s="86">
        <v>5000.37</v>
      </c>
    </row>
    <row r="18" spans="1:9" ht="30.75" hidden="1" customHeight="1">
      <c r="A18" s="34" t="s">
        <v>28</v>
      </c>
      <c r="B18" s="37" t="s">
        <v>34</v>
      </c>
      <c r="C18" s="86">
        <v>2717.59</v>
      </c>
      <c r="D18" s="86">
        <v>3016.52</v>
      </c>
      <c r="E18" s="86">
        <v>3913.33</v>
      </c>
      <c r="F18" s="86">
        <v>5000.37</v>
      </c>
    </row>
    <row r="19" spans="1:9" ht="29.25" hidden="1" customHeight="1">
      <c r="A19" s="34" t="s">
        <v>29</v>
      </c>
      <c r="B19" s="37" t="s">
        <v>35</v>
      </c>
      <c r="C19" s="86">
        <v>2717.59</v>
      </c>
      <c r="D19" s="86">
        <v>3016.52</v>
      </c>
      <c r="E19" s="86">
        <v>3913.33</v>
      </c>
      <c r="F19" s="86">
        <v>5000.37</v>
      </c>
    </row>
    <row r="20" spans="1:9" ht="32.1" customHeight="1">
      <c r="A20" s="35">
        <v>5</v>
      </c>
      <c r="B20" s="36" t="s">
        <v>62</v>
      </c>
      <c r="C20" s="87">
        <v>161750.96</v>
      </c>
      <c r="D20" s="87">
        <v>1065193.54</v>
      </c>
      <c r="E20" s="87">
        <v>3516674.87</v>
      </c>
      <c r="F20" s="87">
        <v>3616067.57</v>
      </c>
    </row>
    <row r="21" spans="1:9" ht="21.6" customHeight="1">
      <c r="A21" s="35">
        <v>6</v>
      </c>
      <c r="B21" s="37" t="s">
        <v>30</v>
      </c>
      <c r="C21" s="68">
        <f>C14-C20</f>
        <v>9610.7400000000198</v>
      </c>
      <c r="D21" s="68">
        <f>D14-D20</f>
        <v>197092.97999999998</v>
      </c>
      <c r="E21" s="68">
        <f>E14-E20</f>
        <v>375506.43999999994</v>
      </c>
      <c r="F21" s="68">
        <f>F14-F20</f>
        <v>54816.490000000224</v>
      </c>
    </row>
    <row r="22" spans="1:9" ht="21.6" customHeight="1">
      <c r="A22" s="35">
        <v>7</v>
      </c>
      <c r="B22" s="37" t="s">
        <v>31</v>
      </c>
      <c r="C22" s="68">
        <f>C16-C17</f>
        <v>161.4699999999998</v>
      </c>
      <c r="D22" s="68">
        <f>D16-D17</f>
        <v>557.74000000000024</v>
      </c>
      <c r="E22" s="68">
        <f>E16-E17</f>
        <v>417.67000000000007</v>
      </c>
      <c r="F22" s="68">
        <f>F16-F17</f>
        <v>76.079999999999927</v>
      </c>
    </row>
    <row r="23" spans="1:9" ht="60.75" customHeight="1">
      <c r="A23" s="38"/>
      <c r="B23" s="132" t="s">
        <v>74</v>
      </c>
      <c r="C23" s="132"/>
      <c r="D23" s="132"/>
      <c r="E23" s="132"/>
      <c r="F23" s="132"/>
    </row>
    <row r="24" spans="1:9" ht="15">
      <c r="B24" s="22"/>
      <c r="C24" s="22"/>
      <c r="D24" s="22"/>
      <c r="E24" s="22"/>
      <c r="F24" s="22"/>
    </row>
    <row r="25" spans="1:9" ht="15">
      <c r="B25" s="22"/>
      <c r="C25" s="22"/>
      <c r="D25" s="22"/>
      <c r="E25" s="22"/>
      <c r="F25" s="22"/>
      <c r="I25" s="21"/>
    </row>
    <row r="26" spans="1:9" ht="15">
      <c r="B26" s="22"/>
      <c r="C26" s="22"/>
      <c r="D26" s="22"/>
      <c r="E26" s="22"/>
      <c r="F26" s="22"/>
    </row>
    <row r="27" spans="1:9" ht="15">
      <c r="B27" s="22"/>
      <c r="C27" s="22"/>
      <c r="D27" s="22"/>
      <c r="E27" s="22"/>
      <c r="F27" s="22"/>
    </row>
    <row r="28" spans="1:9" ht="15">
      <c r="B28" s="39"/>
      <c r="C28" s="22"/>
      <c r="D28" s="39"/>
      <c r="E28" s="22"/>
      <c r="F28" s="22"/>
    </row>
    <row r="29" spans="1:9" ht="15">
      <c r="B29" s="39"/>
      <c r="C29" s="22"/>
      <c r="D29" s="22"/>
      <c r="E29" s="22"/>
      <c r="F29" s="22"/>
    </row>
  </sheetData>
  <mergeCells count="5">
    <mergeCell ref="B23:F23"/>
    <mergeCell ref="B5:F5"/>
    <mergeCell ref="A7:A8"/>
    <mergeCell ref="B7:B8"/>
    <mergeCell ref="C7:F7"/>
  </mergeCells>
  <phoneticPr fontId="46" type="noConversion"/>
  <pageMargins left="0.7" right="0.7" top="0.75" bottom="0.85" header="0.51180555555555551" footer="0.51180555555555551"/>
  <pageSetup paperSize="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I29"/>
  <sheetViews>
    <sheetView topLeftCell="A7" workbookViewId="0">
      <selection activeCell="C13" sqref="C13"/>
    </sheetView>
  </sheetViews>
  <sheetFormatPr defaultRowHeight="14.25"/>
  <cols>
    <col min="1" max="1" width="2.5" customWidth="1"/>
    <col min="2" max="2" width="21.875" customWidth="1"/>
    <col min="3" max="3" width="11.875" customWidth="1"/>
    <col min="4" max="4" width="11.25" customWidth="1"/>
    <col min="5" max="5" width="11.5" customWidth="1"/>
    <col min="6" max="6" width="12.25" customWidth="1"/>
    <col min="7" max="7" width="15.5" bestFit="1" customWidth="1"/>
  </cols>
  <sheetData>
    <row r="2" spans="1:7" ht="15.75">
      <c r="A2" s="1" t="s">
        <v>67</v>
      </c>
    </row>
    <row r="3" spans="1:7" ht="15.75">
      <c r="A3" s="1" t="s">
        <v>1</v>
      </c>
    </row>
    <row r="4" spans="1:7" ht="15" thickBot="1"/>
    <row r="5" spans="1:7" ht="15" thickBot="1">
      <c r="A5" s="2" t="s">
        <v>2</v>
      </c>
      <c r="B5" s="2" t="s">
        <v>3</v>
      </c>
      <c r="C5" s="3" t="s">
        <v>4</v>
      </c>
      <c r="D5" s="3"/>
      <c r="E5" s="3"/>
      <c r="F5" s="62"/>
      <c r="G5" s="65" t="s">
        <v>58</v>
      </c>
    </row>
    <row r="6" spans="1:7" ht="15" thickBot="1">
      <c r="A6" s="5"/>
      <c r="B6" s="5"/>
      <c r="C6" s="6" t="s">
        <v>5</v>
      </c>
      <c r="D6" s="6" t="s">
        <v>6</v>
      </c>
      <c r="E6" s="6" t="s">
        <v>7</v>
      </c>
      <c r="F6" s="63" t="s">
        <v>8</v>
      </c>
      <c r="G6" s="66"/>
    </row>
    <row r="7" spans="1:7">
      <c r="A7" s="7">
        <v>1</v>
      </c>
      <c r="B7" s="7">
        <v>2</v>
      </c>
      <c r="C7" s="8">
        <v>3</v>
      </c>
      <c r="D7" s="8">
        <v>4</v>
      </c>
      <c r="E7" s="8">
        <v>5</v>
      </c>
      <c r="F7" s="64">
        <v>6</v>
      </c>
      <c r="G7" s="67"/>
    </row>
    <row r="8" spans="1:7" hidden="1">
      <c r="A8" s="9"/>
      <c r="B8" s="10"/>
      <c r="C8" s="11"/>
      <c r="D8" s="11"/>
      <c r="E8" s="11"/>
      <c r="F8" s="11"/>
    </row>
    <row r="9" spans="1:7" ht="63.75" hidden="1">
      <c r="A9" s="9">
        <v>1</v>
      </c>
      <c r="B9" s="10" t="s">
        <v>38</v>
      </c>
      <c r="C9" s="11">
        <v>2717.59</v>
      </c>
      <c r="D9" s="11">
        <v>3016.52</v>
      </c>
      <c r="E9" s="11">
        <v>3913.33</v>
      </c>
      <c r="F9" s="11">
        <v>5000.37</v>
      </c>
    </row>
    <row r="10" spans="1:7" ht="93.75" customHeight="1">
      <c r="A10" s="9">
        <v>1</v>
      </c>
      <c r="B10" s="12" t="s">
        <v>65</v>
      </c>
      <c r="C10" s="11">
        <v>2717.59</v>
      </c>
      <c r="D10" s="11">
        <v>3016.52</v>
      </c>
      <c r="E10" s="11">
        <v>3913.33</v>
      </c>
      <c r="F10" s="58">
        <v>5000.37</v>
      </c>
      <c r="G10" s="61">
        <f>SUM(C10:F10)</f>
        <v>14647.810000000001</v>
      </c>
    </row>
    <row r="11" spans="1:7" ht="46.5" customHeight="1" thickBot="1">
      <c r="A11" s="9">
        <v>2</v>
      </c>
      <c r="B11" s="12" t="s">
        <v>66</v>
      </c>
      <c r="C11" s="46">
        <f>C15</f>
        <v>2879.5446143505292</v>
      </c>
      <c r="D11" s="71">
        <f>D15</f>
        <v>3574.4648581299193</v>
      </c>
      <c r="E11" s="46">
        <f>E15</f>
        <v>4331.2390082681413</v>
      </c>
      <c r="F11" s="59">
        <f>F15</f>
        <v>5076.1713313789487</v>
      </c>
      <c r="G11" s="59">
        <f>G15</f>
        <v>4422.206400778593</v>
      </c>
    </row>
    <row r="12" spans="1:7" ht="15" customHeight="1" thickBot="1">
      <c r="A12" s="9">
        <v>3</v>
      </c>
      <c r="B12" s="9" t="s">
        <v>54</v>
      </c>
      <c r="C12" s="59">
        <f>C11-C10</f>
        <v>161.95461435052903</v>
      </c>
      <c r="D12" s="84">
        <f>D11-D10</f>
        <v>557.94485812991934</v>
      </c>
      <c r="E12" s="73">
        <f>E11-E10</f>
        <v>417.90900826814141</v>
      </c>
      <c r="F12" s="59">
        <f>F11-F10</f>
        <v>75.801331378948817</v>
      </c>
      <c r="G12" s="61">
        <f t="shared" ref="G12:G17" si="0">SUM(C12:F12)</f>
        <v>1213.6098121275386</v>
      </c>
    </row>
    <row r="13" spans="1:7" ht="48.75" customHeight="1" thickBot="1">
      <c r="A13" s="9">
        <v>4</v>
      </c>
      <c r="B13" s="45" t="s">
        <v>64</v>
      </c>
      <c r="C13" s="101">
        <v>4.9591666666666674</v>
      </c>
      <c r="D13" s="101">
        <v>29.428333333333338</v>
      </c>
      <c r="E13" s="101">
        <v>74.885833333333338</v>
      </c>
      <c r="F13" s="101">
        <v>60.263333333333328</v>
      </c>
      <c r="G13" s="98">
        <f>SUM(C13:F13)</f>
        <v>169.53666666666666</v>
      </c>
    </row>
    <row r="14" spans="1:7" ht="72.75" thickBot="1">
      <c r="A14" s="15">
        <v>5</v>
      </c>
      <c r="B14" s="45" t="s">
        <v>63</v>
      </c>
      <c r="C14" s="46">
        <v>171361.7</v>
      </c>
      <c r="D14" s="85">
        <v>1262286.52</v>
      </c>
      <c r="E14" s="46">
        <v>3892181.31</v>
      </c>
      <c r="F14" s="59">
        <v>3670884.06</v>
      </c>
      <c r="G14" s="61">
        <f t="shared" si="0"/>
        <v>8996713.5899999999</v>
      </c>
    </row>
    <row r="15" spans="1:7" ht="26.25" customHeight="1" thickBot="1">
      <c r="A15" s="53">
        <v>6</v>
      </c>
      <c r="B15" s="52" t="s">
        <v>55</v>
      </c>
      <c r="C15" s="59">
        <f>C14/C13/12</f>
        <v>2879.5446143505292</v>
      </c>
      <c r="D15" s="72">
        <f>D14/D13/12</f>
        <v>3574.4648581299193</v>
      </c>
      <c r="E15" s="73">
        <f>E14/E13/12</f>
        <v>4331.2390082681413</v>
      </c>
      <c r="F15" s="59">
        <f>F14/F13/12</f>
        <v>5076.1713313789487</v>
      </c>
      <c r="G15" s="59">
        <f>G14/G13/12</f>
        <v>4422.206400778593</v>
      </c>
    </row>
    <row r="16" spans="1:7" ht="28.5">
      <c r="A16" s="54">
        <v>7</v>
      </c>
      <c r="B16" s="56" t="s">
        <v>17</v>
      </c>
      <c r="C16" s="78">
        <v>9610.74</v>
      </c>
      <c r="D16" s="75">
        <v>197092.98</v>
      </c>
      <c r="E16" s="71">
        <v>375506.44</v>
      </c>
      <c r="F16" s="81">
        <v>54816.49</v>
      </c>
      <c r="G16" s="61">
        <f t="shared" si="0"/>
        <v>637026.65</v>
      </c>
    </row>
    <row r="17" spans="1:9">
      <c r="A17" s="55"/>
      <c r="B17" s="57" t="s">
        <v>56</v>
      </c>
      <c r="C17" s="79">
        <f>C13*C12*12</f>
        <v>9637.9190999999846</v>
      </c>
      <c r="D17" s="77">
        <f>D12*12*D13</f>
        <v>197032.64719999974</v>
      </c>
      <c r="E17" s="79">
        <f>E12*12*E13</f>
        <v>375545.57209999993</v>
      </c>
      <c r="F17" s="82">
        <f>F12*F13*12</f>
        <v>54816.490800000625</v>
      </c>
      <c r="G17" s="61">
        <f t="shared" si="0"/>
        <v>637032.6292000002</v>
      </c>
    </row>
    <row r="18" spans="1:9">
      <c r="A18" s="55"/>
      <c r="B18" s="57" t="s">
        <v>57</v>
      </c>
      <c r="C18" s="80">
        <f>C16/C12/12</f>
        <v>4.9451817301516972</v>
      </c>
      <c r="D18" s="76">
        <f>D16/D12/12</f>
        <v>29.43734449861266</v>
      </c>
      <c r="E18" s="88">
        <f>E16/E12/12</f>
        <v>74.878030179372047</v>
      </c>
      <c r="F18" s="89">
        <f>F16/F12/12</f>
        <v>60.263332453840611</v>
      </c>
      <c r="G18" s="60"/>
    </row>
    <row r="19" spans="1:9" ht="114">
      <c r="A19" s="95">
        <v>8</v>
      </c>
      <c r="B19" s="96" t="s">
        <v>69</v>
      </c>
      <c r="C19" s="97">
        <f>C10*C13*12</f>
        <v>161723.78090000004</v>
      </c>
      <c r="D19" s="97">
        <f>D10*D13*12</f>
        <v>1065253.8728</v>
      </c>
      <c r="E19" s="97">
        <f>E10*E13*12</f>
        <v>3516635.7379000001</v>
      </c>
      <c r="F19" s="97">
        <f>F10*F13*12</f>
        <v>3616067.5691999998</v>
      </c>
      <c r="G19" s="97">
        <f>G10*G13*12</f>
        <v>29800090.576400004</v>
      </c>
    </row>
    <row r="20" spans="1:9">
      <c r="A20" s="95" t="s">
        <v>70</v>
      </c>
      <c r="B20" s="100"/>
      <c r="C20" s="99">
        <v>161750.96</v>
      </c>
      <c r="D20" s="99"/>
      <c r="E20" s="99"/>
      <c r="F20" s="99"/>
      <c r="G20" s="99"/>
    </row>
    <row r="21" spans="1:9" ht="21.75" customHeight="1">
      <c r="A21" s="20" t="s">
        <v>19</v>
      </c>
      <c r="B21" t="s">
        <v>20</v>
      </c>
    </row>
    <row r="22" spans="1:9">
      <c r="B22" t="s">
        <v>21</v>
      </c>
    </row>
    <row r="23" spans="1:9">
      <c r="B23" t="s">
        <v>22</v>
      </c>
    </row>
    <row r="24" spans="1:9">
      <c r="B24" t="s">
        <v>23</v>
      </c>
      <c r="I24" s="21"/>
    </row>
    <row r="25" spans="1:9">
      <c r="B25" t="s">
        <v>24</v>
      </c>
    </row>
    <row r="26" spans="1:9">
      <c r="B26" t="s">
        <v>25</v>
      </c>
    </row>
    <row r="28" spans="1:9">
      <c r="A28" t="s">
        <v>41</v>
      </c>
      <c r="B28" t="s">
        <v>40</v>
      </c>
    </row>
    <row r="29" spans="1:9" ht="15" hidden="1" thickBot="1">
      <c r="C29" s="101">
        <v>4.9591666666666674</v>
      </c>
      <c r="D29" s="101">
        <v>29.428333333333338</v>
      </c>
      <c r="E29" s="101">
        <v>74.885833333333338</v>
      </c>
      <c r="F29" s="101">
        <v>60.263333333333328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I26"/>
  <sheetViews>
    <sheetView topLeftCell="A7" workbookViewId="0">
      <selection activeCell="C13" sqref="C13"/>
    </sheetView>
  </sheetViews>
  <sheetFormatPr defaultRowHeight="14.25"/>
  <cols>
    <col min="1" max="1" width="2.5" customWidth="1"/>
    <col min="2" max="2" width="21.875" customWidth="1"/>
    <col min="3" max="3" width="10.5" customWidth="1"/>
    <col min="4" max="4" width="11.25" customWidth="1"/>
    <col min="5" max="5" width="11.5" customWidth="1"/>
    <col min="6" max="6" width="12.25" customWidth="1"/>
  </cols>
  <sheetData>
    <row r="2" spans="1:7" ht="15.75">
      <c r="A2" s="1" t="s">
        <v>59</v>
      </c>
    </row>
    <row r="3" spans="1:7" ht="15.75">
      <c r="A3" s="1" t="s">
        <v>1</v>
      </c>
    </row>
    <row r="5" spans="1:7">
      <c r="A5" s="2" t="s">
        <v>2</v>
      </c>
      <c r="B5" s="2" t="s">
        <v>3</v>
      </c>
      <c r="C5" s="3" t="s">
        <v>4</v>
      </c>
      <c r="D5" s="3"/>
      <c r="E5" s="3"/>
      <c r="F5" s="62"/>
      <c r="G5" s="65" t="s">
        <v>58</v>
      </c>
    </row>
    <row r="6" spans="1:7">
      <c r="A6" s="5"/>
      <c r="B6" s="5"/>
      <c r="C6" s="6" t="s">
        <v>5</v>
      </c>
      <c r="D6" s="6" t="s">
        <v>6</v>
      </c>
      <c r="E6" s="6" t="s">
        <v>7</v>
      </c>
      <c r="F6" s="63" t="s">
        <v>8</v>
      </c>
      <c r="G6" s="66"/>
    </row>
    <row r="7" spans="1:7">
      <c r="A7" s="7">
        <v>1</v>
      </c>
      <c r="B7" s="7">
        <v>2</v>
      </c>
      <c r="C7" s="8">
        <v>3</v>
      </c>
      <c r="D7" s="8">
        <v>4</v>
      </c>
      <c r="E7" s="8">
        <v>5</v>
      </c>
      <c r="F7" s="64">
        <v>6</v>
      </c>
      <c r="G7" s="67"/>
    </row>
    <row r="8" spans="1:7" hidden="1">
      <c r="A8" s="9"/>
      <c r="B8" s="10"/>
      <c r="C8" s="11"/>
      <c r="D8" s="11"/>
      <c r="E8" s="11"/>
      <c r="F8" s="11"/>
    </row>
    <row r="9" spans="1:7" ht="63.75" hidden="1">
      <c r="A9" s="9">
        <v>1</v>
      </c>
      <c r="B9" s="10" t="s">
        <v>38</v>
      </c>
      <c r="C9" s="11">
        <v>2717.59</v>
      </c>
      <c r="D9" s="11">
        <v>3016.52</v>
      </c>
      <c r="E9" s="11">
        <v>3913.33</v>
      </c>
      <c r="F9" s="11">
        <v>5000.37</v>
      </c>
    </row>
    <row r="10" spans="1:7" ht="93.75" customHeight="1">
      <c r="A10" s="9">
        <v>1</v>
      </c>
      <c r="B10" s="12" t="s">
        <v>50</v>
      </c>
      <c r="C10" s="11">
        <v>2717.59</v>
      </c>
      <c r="D10" s="11">
        <v>3016.52</v>
      </c>
      <c r="E10" s="11">
        <v>3913.33</v>
      </c>
      <c r="F10" s="58">
        <v>5000.37</v>
      </c>
      <c r="G10" s="61">
        <f>SUM(C10:F10)</f>
        <v>14647.810000000001</v>
      </c>
    </row>
    <row r="11" spans="1:7" ht="46.5" customHeight="1" thickBot="1">
      <c r="A11" s="9">
        <v>2</v>
      </c>
      <c r="B11" s="12" t="s">
        <v>51</v>
      </c>
      <c r="C11" s="46">
        <f>C15</f>
        <v>3056.7968189964158</v>
      </c>
      <c r="D11" s="71">
        <f>D15</f>
        <v>3610.5890387275244</v>
      </c>
      <c r="E11" s="46">
        <f>E15</f>
        <v>4298.6019989866882</v>
      </c>
      <c r="F11" s="59">
        <f>F15</f>
        <v>5113.2848929872498</v>
      </c>
      <c r="G11" s="61">
        <f t="shared" ref="G11:G17" si="0">SUM(C11:F11)</f>
        <v>16079.272749697877</v>
      </c>
    </row>
    <row r="12" spans="1:7" ht="15" customHeight="1" thickBot="1">
      <c r="A12" s="9">
        <v>3</v>
      </c>
      <c r="B12" s="9" t="s">
        <v>54</v>
      </c>
      <c r="C12" s="59">
        <f>C11-C10</f>
        <v>339.20681899641568</v>
      </c>
      <c r="D12" s="84">
        <f>D11-D10</f>
        <v>594.06903872752446</v>
      </c>
      <c r="E12" s="73">
        <f>E11-E10</f>
        <v>385.27199898668823</v>
      </c>
      <c r="F12" s="59">
        <f>F11-F10</f>
        <v>112.91489298724991</v>
      </c>
      <c r="G12" s="61">
        <f t="shared" si="0"/>
        <v>1431.4627496978783</v>
      </c>
    </row>
    <row r="13" spans="1:7" ht="48.75" customHeight="1">
      <c r="A13" s="9">
        <v>4</v>
      </c>
      <c r="B13" s="45" t="s">
        <v>52</v>
      </c>
      <c r="C13" s="46">
        <v>3.72</v>
      </c>
      <c r="D13" s="74">
        <v>38.56</v>
      </c>
      <c r="E13" s="46">
        <v>72.37</v>
      </c>
      <c r="F13" s="59">
        <v>58.56</v>
      </c>
      <c r="G13" s="61"/>
    </row>
    <row r="14" spans="1:7" ht="72.75" thickBot="1">
      <c r="A14" s="15">
        <v>5</v>
      </c>
      <c r="B14" s="45" t="s">
        <v>53</v>
      </c>
      <c r="C14" s="46">
        <v>136455.41</v>
      </c>
      <c r="D14" s="85">
        <v>1670691.76</v>
      </c>
      <c r="E14" s="46">
        <v>3733077.92</v>
      </c>
      <c r="F14" s="59">
        <v>3593207.56</v>
      </c>
      <c r="G14" s="61">
        <f t="shared" si="0"/>
        <v>9133432.6500000004</v>
      </c>
    </row>
    <row r="15" spans="1:7" ht="26.25" customHeight="1" thickBot="1">
      <c r="A15" s="53">
        <v>6</v>
      </c>
      <c r="B15" s="52" t="s">
        <v>55</v>
      </c>
      <c r="C15" s="59">
        <f>C14/C13/12</f>
        <v>3056.7968189964158</v>
      </c>
      <c r="D15" s="72">
        <f>D14/D13/12</f>
        <v>3610.5890387275244</v>
      </c>
      <c r="E15" s="73">
        <f>E14/E13/12</f>
        <v>4298.6019989866882</v>
      </c>
      <c r="F15" s="59">
        <f>F14/F13/12</f>
        <v>5113.2848929872498</v>
      </c>
      <c r="G15" s="61"/>
    </row>
    <row r="16" spans="1:7" ht="28.5">
      <c r="A16" s="54">
        <v>7</v>
      </c>
      <c r="B16" s="56" t="s">
        <v>17</v>
      </c>
      <c r="C16" s="78">
        <v>15033.49</v>
      </c>
      <c r="D16" s="75">
        <v>275008.28999999998</v>
      </c>
      <c r="E16" s="71">
        <v>334585.61</v>
      </c>
      <c r="F16" s="81">
        <v>78947.520000000004</v>
      </c>
      <c r="G16" s="61">
        <f t="shared" si="0"/>
        <v>703574.90999999992</v>
      </c>
    </row>
    <row r="17" spans="1:9">
      <c r="A17" s="55"/>
      <c r="B17" s="57" t="s">
        <v>56</v>
      </c>
      <c r="C17" s="79">
        <f>C13*C12*12</f>
        <v>15142.192399999996</v>
      </c>
      <c r="D17" s="77">
        <f>D12*12*D13</f>
        <v>274887.62560000014</v>
      </c>
      <c r="E17" s="79">
        <f>E12*12*E13</f>
        <v>334585.61479999957</v>
      </c>
      <c r="F17" s="82">
        <f>F12*F13*12</f>
        <v>79347.553600000261</v>
      </c>
      <c r="G17" s="61">
        <f t="shared" si="0"/>
        <v>703962.98639999994</v>
      </c>
    </row>
    <row r="18" spans="1:9">
      <c r="A18" s="55"/>
      <c r="B18" s="57" t="s">
        <v>57</v>
      </c>
      <c r="C18" s="80">
        <f>C16/C12/12</f>
        <v>3.6932949550951428</v>
      </c>
      <c r="D18" s="76">
        <f>D16/D12/12</f>
        <v>38.576926259426337</v>
      </c>
      <c r="E18" s="80">
        <f>E16/E12/12</f>
        <v>72.369998961772566</v>
      </c>
      <c r="F18" s="83">
        <f>F16/F12/12</f>
        <v>58.264767613452733</v>
      </c>
      <c r="G18" s="60"/>
    </row>
    <row r="19" spans="1:9" ht="21.75" customHeight="1">
      <c r="A19" s="20" t="s">
        <v>19</v>
      </c>
      <c r="B19" t="s">
        <v>20</v>
      </c>
    </row>
    <row r="20" spans="1:9">
      <c r="B20" t="s">
        <v>21</v>
      </c>
    </row>
    <row r="21" spans="1:9">
      <c r="B21" t="s">
        <v>22</v>
      </c>
    </row>
    <row r="22" spans="1:9">
      <c r="B22" t="s">
        <v>23</v>
      </c>
      <c r="I22" s="21"/>
    </row>
    <row r="23" spans="1:9">
      <c r="B23" t="s">
        <v>24</v>
      </c>
    </row>
    <row r="24" spans="1:9">
      <c r="B24" t="s">
        <v>25</v>
      </c>
    </row>
    <row r="26" spans="1:9">
      <c r="A26" t="s">
        <v>41</v>
      </c>
      <c r="B26" t="s">
        <v>40</v>
      </c>
    </row>
  </sheetData>
  <phoneticPr fontId="46" type="noConversion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2:I24"/>
  <sheetViews>
    <sheetView topLeftCell="A10" workbookViewId="0">
      <selection activeCell="C13" sqref="C13"/>
    </sheetView>
  </sheetViews>
  <sheetFormatPr defaultRowHeight="14.25"/>
  <cols>
    <col min="1" max="1" width="4.75" customWidth="1"/>
    <col min="2" max="2" width="25.25" customWidth="1"/>
    <col min="3" max="3" width="11.125" customWidth="1"/>
    <col min="4" max="5" width="12.5" customWidth="1"/>
    <col min="6" max="6" width="12.375" customWidth="1"/>
  </cols>
  <sheetData>
    <row r="2" spans="1:6" ht="15.75">
      <c r="A2" s="1" t="s">
        <v>0</v>
      </c>
    </row>
    <row r="3" spans="1:6" ht="15.75">
      <c r="A3" s="1" t="s">
        <v>1</v>
      </c>
    </row>
    <row r="4" spans="1:6" ht="15" thickBot="1"/>
    <row r="5" spans="1:6" ht="15" thickBot="1">
      <c r="A5" s="2" t="s">
        <v>2</v>
      </c>
      <c r="B5" s="2" t="s">
        <v>3</v>
      </c>
      <c r="C5" s="3" t="s">
        <v>4</v>
      </c>
      <c r="D5" s="3"/>
      <c r="E5" s="3"/>
      <c r="F5" s="4"/>
    </row>
    <row r="6" spans="1:6" ht="15" thickBot="1">
      <c r="A6" s="5"/>
      <c r="B6" s="5"/>
      <c r="C6" s="6" t="s">
        <v>5</v>
      </c>
      <c r="D6" s="6" t="s">
        <v>6</v>
      </c>
      <c r="E6" s="6" t="s">
        <v>7</v>
      </c>
      <c r="F6" s="6" t="s">
        <v>8</v>
      </c>
    </row>
    <row r="7" spans="1:6">
      <c r="A7" s="7">
        <v>1</v>
      </c>
      <c r="B7" s="7">
        <v>2</v>
      </c>
      <c r="C7" s="8">
        <v>3</v>
      </c>
      <c r="D7" s="8">
        <v>4</v>
      </c>
      <c r="E7" s="8">
        <v>5</v>
      </c>
      <c r="F7" s="8">
        <v>6</v>
      </c>
    </row>
    <row r="8" spans="1:6" ht="51">
      <c r="A8" s="9">
        <v>1</v>
      </c>
      <c r="B8" s="10" t="s">
        <v>9</v>
      </c>
      <c r="C8" s="11">
        <v>2446.8200000000002</v>
      </c>
      <c r="D8" s="11">
        <v>2715.97</v>
      </c>
      <c r="E8" s="11">
        <v>3523.42</v>
      </c>
      <c r="F8" s="11">
        <v>4502.1499999999996</v>
      </c>
    </row>
    <row r="9" spans="1:6" ht="51">
      <c r="A9" s="9">
        <v>2</v>
      </c>
      <c r="B9" s="10" t="s">
        <v>10</v>
      </c>
      <c r="C9" s="11">
        <v>2618.1</v>
      </c>
      <c r="D9" s="11">
        <v>2906.09</v>
      </c>
      <c r="E9" s="11">
        <v>3770.06</v>
      </c>
      <c r="F9" s="11">
        <v>4817.3</v>
      </c>
    </row>
    <row r="10" spans="1:6" ht="51.75">
      <c r="A10" s="9">
        <v>3</v>
      </c>
      <c r="B10" s="12" t="s">
        <v>11</v>
      </c>
      <c r="C10" s="13">
        <f>(C8*8+C9*4)/12</f>
        <v>2503.9133333333334</v>
      </c>
      <c r="D10" s="13">
        <f>(D8*8+D9*4)/12</f>
        <v>2779.3433333333328</v>
      </c>
      <c r="E10" s="13">
        <f>(E8*8+E9*4)/12</f>
        <v>3605.6333333333332</v>
      </c>
      <c r="F10" s="13">
        <f>(F8*8+F9*4)/12</f>
        <v>4607.2</v>
      </c>
    </row>
    <row r="11" spans="1:6" ht="38.25">
      <c r="A11" s="9">
        <v>4</v>
      </c>
      <c r="B11" s="12" t="s">
        <v>12</v>
      </c>
      <c r="C11" s="11">
        <f>C15</f>
        <v>3105.0556445868947</v>
      </c>
      <c r="D11" s="11">
        <f>D15</f>
        <v>3384.7984791501713</v>
      </c>
      <c r="E11" s="11">
        <f>E15</f>
        <v>4106.6540049751247</v>
      </c>
      <c r="F11" s="11">
        <f>F15</f>
        <v>4739.8516288539849</v>
      </c>
    </row>
    <row r="12" spans="1:6">
      <c r="A12" s="9">
        <v>5</v>
      </c>
      <c r="B12" s="9" t="s">
        <v>13</v>
      </c>
      <c r="C12" s="11">
        <f>C11-C10</f>
        <v>601.14231125356127</v>
      </c>
      <c r="D12" s="11">
        <f>D11-D10</f>
        <v>605.45514581683847</v>
      </c>
      <c r="E12" s="11">
        <f>E11-E10</f>
        <v>501.02067164179152</v>
      </c>
      <c r="F12" s="11">
        <f>F11-F10</f>
        <v>132.65162885398513</v>
      </c>
    </row>
    <row r="13" spans="1:6" ht="28.5">
      <c r="A13" s="9">
        <v>6</v>
      </c>
      <c r="B13" s="14" t="s">
        <v>14</v>
      </c>
      <c r="C13" s="11">
        <v>9.36</v>
      </c>
      <c r="D13" s="11">
        <v>50.52</v>
      </c>
      <c r="E13" s="11">
        <v>67</v>
      </c>
      <c r="F13" s="11">
        <v>57.3</v>
      </c>
    </row>
    <row r="14" spans="1:6" ht="57">
      <c r="A14" s="15">
        <v>7</v>
      </c>
      <c r="B14" s="14" t="s">
        <v>15</v>
      </c>
      <c r="C14" s="11">
        <v>348759.85</v>
      </c>
      <c r="D14" s="11">
        <v>2052000.23</v>
      </c>
      <c r="E14" s="11">
        <v>3301749.82</v>
      </c>
      <c r="F14" s="11">
        <v>3259121.98</v>
      </c>
    </row>
    <row r="15" spans="1:6">
      <c r="A15" s="15">
        <v>8</v>
      </c>
      <c r="B15" s="14" t="s">
        <v>16</v>
      </c>
      <c r="C15" s="11">
        <f>C14/C13/12</f>
        <v>3105.0556445868947</v>
      </c>
      <c r="D15" s="11">
        <f>D14/D13/12</f>
        <v>3384.7984791501713</v>
      </c>
      <c r="E15" s="11">
        <f>E14/E13/12</f>
        <v>4106.6540049751247</v>
      </c>
      <c r="F15" s="11">
        <f>F14/F13/12</f>
        <v>4739.8516288539849</v>
      </c>
    </row>
    <row r="16" spans="1:6" ht="28.5">
      <c r="B16" s="16" t="s">
        <v>17</v>
      </c>
      <c r="C16" s="11">
        <v>71863.97</v>
      </c>
      <c r="D16" s="11">
        <v>367420.5</v>
      </c>
      <c r="E16" s="11">
        <v>400729.11</v>
      </c>
      <c r="F16" s="11">
        <v>90968.14</v>
      </c>
    </row>
    <row r="17" spans="1:9">
      <c r="B17" s="17" t="s">
        <v>18</v>
      </c>
      <c r="C17" s="18">
        <f>C13*C12*12</f>
        <v>67520.304399999994</v>
      </c>
      <c r="D17" s="18">
        <f>D12*12*D13</f>
        <v>367051.12760000018</v>
      </c>
      <c r="E17" s="18">
        <f>E12*12*E13</f>
        <v>402820.6200000004</v>
      </c>
      <c r="F17" s="18">
        <f>F12*F13*12</f>
        <v>91211.260000000169</v>
      </c>
    </row>
    <row r="18" spans="1:9">
      <c r="B18" s="17" t="s">
        <v>18</v>
      </c>
      <c r="C18" s="19">
        <f>C16/C12/12</f>
        <v>9.9621405024352949</v>
      </c>
      <c r="D18" s="19">
        <f>D16/D12/12</f>
        <v>50.57083949413262</v>
      </c>
      <c r="E18" s="19">
        <f>E16/E12/12</f>
        <v>66.652125132025205</v>
      </c>
      <c r="F18" s="19">
        <f>F16/F12/12</f>
        <v>57.147269120062475</v>
      </c>
    </row>
    <row r="19" spans="1:9" ht="21.75" customHeight="1">
      <c r="A19" s="20" t="s">
        <v>19</v>
      </c>
      <c r="B19" t="s">
        <v>20</v>
      </c>
    </row>
    <row r="20" spans="1:9">
      <c r="B20" t="s">
        <v>21</v>
      </c>
    </row>
    <row r="21" spans="1:9">
      <c r="B21" t="s">
        <v>22</v>
      </c>
    </row>
    <row r="22" spans="1:9">
      <c r="B22" t="s">
        <v>23</v>
      </c>
      <c r="I22" s="21"/>
    </row>
    <row r="23" spans="1:9">
      <c r="B23" t="s">
        <v>24</v>
      </c>
    </row>
    <row r="24" spans="1:9">
      <c r="B24" t="s">
        <v>25</v>
      </c>
    </row>
  </sheetData>
  <phoneticPr fontId="46" type="noConversion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sqref="A1:IV65536"/>
    </sheetView>
  </sheetViews>
  <sheetFormatPr defaultRowHeight="14.25"/>
  <cols>
    <col min="1" max="1" width="3" customWidth="1"/>
    <col min="2" max="2" width="65.75" customWidth="1"/>
    <col min="3" max="3" width="10" customWidth="1"/>
    <col min="4" max="4" width="11.625" customWidth="1"/>
    <col min="5" max="5" width="11.375" customWidth="1"/>
    <col min="6" max="6" width="11.875" customWidth="1"/>
    <col min="7" max="7" width="11.125" customWidth="1"/>
    <col min="8" max="8" width="13.75" customWidth="1"/>
    <col min="9" max="9" width="11.625" customWidth="1"/>
    <col min="10" max="10" width="16" customWidth="1"/>
  </cols>
  <sheetData>
    <row r="1" spans="1:7" ht="17.25" customHeight="1">
      <c r="A1" s="22"/>
      <c r="B1" s="22"/>
      <c r="C1" s="22"/>
      <c r="D1" s="22"/>
      <c r="E1" s="23" t="s">
        <v>26</v>
      </c>
      <c r="F1" s="22"/>
    </row>
    <row r="2" spans="1:7" ht="15">
      <c r="A2" s="22"/>
      <c r="B2" s="22"/>
      <c r="C2" s="22"/>
      <c r="D2" s="22"/>
      <c r="E2" s="24" t="s">
        <v>42</v>
      </c>
      <c r="F2" s="25"/>
    </row>
    <row r="3" spans="1:7" ht="15">
      <c r="A3" s="22"/>
      <c r="B3" s="22"/>
      <c r="C3" s="22"/>
      <c r="D3" s="22"/>
      <c r="E3" s="26" t="s">
        <v>27</v>
      </c>
      <c r="F3" s="25"/>
    </row>
    <row r="4" spans="1:7" ht="11.85" customHeight="1">
      <c r="A4" s="22"/>
      <c r="B4" s="22"/>
      <c r="C4" s="22"/>
      <c r="D4" s="22"/>
      <c r="E4" s="26" t="s">
        <v>43</v>
      </c>
      <c r="F4" s="25"/>
    </row>
    <row r="5" spans="1:7" ht="58.9" customHeight="1">
      <c r="A5" s="27"/>
      <c r="B5" s="129" t="s">
        <v>44</v>
      </c>
      <c r="C5" s="129"/>
      <c r="D5" s="129"/>
      <c r="E5" s="129"/>
      <c r="F5" s="129"/>
    </row>
    <row r="6" spans="1:7" ht="9.75" customHeight="1" thickBot="1">
      <c r="A6" s="22"/>
      <c r="B6" s="22"/>
      <c r="C6" s="22"/>
      <c r="D6" s="22"/>
      <c r="E6" s="22"/>
      <c r="F6" s="22"/>
    </row>
    <row r="7" spans="1:7" ht="15.75" thickBot="1">
      <c r="A7" s="130" t="s">
        <v>2</v>
      </c>
      <c r="B7" s="130" t="s">
        <v>3</v>
      </c>
      <c r="C7" s="131" t="s">
        <v>4</v>
      </c>
      <c r="D7" s="131"/>
      <c r="E7" s="131"/>
      <c r="F7" s="131"/>
    </row>
    <row r="8" spans="1:7" ht="15.75" thickBot="1">
      <c r="A8" s="130"/>
      <c r="B8" s="130"/>
      <c r="C8" s="28" t="s">
        <v>5</v>
      </c>
      <c r="D8" s="28" t="s">
        <v>6</v>
      </c>
      <c r="E8" s="28" t="s">
        <v>7</v>
      </c>
      <c r="F8" s="28" t="s">
        <v>8</v>
      </c>
    </row>
    <row r="9" spans="1:7" s="31" customFormat="1" ht="12">
      <c r="A9" s="29">
        <v>1</v>
      </c>
      <c r="B9" s="29">
        <v>2</v>
      </c>
      <c r="C9" s="30">
        <v>3</v>
      </c>
      <c r="D9" s="30">
        <v>4</v>
      </c>
      <c r="E9" s="30">
        <v>5</v>
      </c>
      <c r="F9" s="30">
        <v>6</v>
      </c>
    </row>
    <row r="10" spans="1:7" s="31" customFormat="1" ht="12" hidden="1">
      <c r="A10" s="29"/>
      <c r="B10" s="48" t="s">
        <v>39</v>
      </c>
      <c r="C10" s="30">
        <f>(C12*8+C13*4)/12</f>
        <v>2.5933333333333333</v>
      </c>
      <c r="D10" s="30">
        <f>(D12*8+D13*4)/12</f>
        <v>45.663333333333334</v>
      </c>
      <c r="E10" s="51">
        <f>(E12*8+E13*4)/12</f>
        <v>71.053333333333327</v>
      </c>
      <c r="F10" s="30">
        <f>(F12*8+F13*4)/12</f>
        <v>58.506666666666661</v>
      </c>
    </row>
    <row r="11" spans="1:7" s="31" customFormat="1" ht="17.100000000000001" customHeight="1">
      <c r="A11" s="32">
        <v>1</v>
      </c>
      <c r="B11" s="33" t="s">
        <v>45</v>
      </c>
      <c r="C11" s="40">
        <v>2.59</v>
      </c>
      <c r="D11" s="40">
        <v>45.66</v>
      </c>
      <c r="E11" s="40">
        <v>71.06</v>
      </c>
      <c r="F11" s="40">
        <v>58.51</v>
      </c>
    </row>
    <row r="12" spans="1:7" ht="19.350000000000001" customHeight="1">
      <c r="A12" s="34" t="s">
        <v>28</v>
      </c>
      <c r="B12" s="33" t="s">
        <v>46</v>
      </c>
      <c r="C12" s="41">
        <v>1.99</v>
      </c>
      <c r="D12" s="41">
        <v>47.79</v>
      </c>
      <c r="E12" s="41">
        <v>70.959999999999994</v>
      </c>
      <c r="F12" s="41">
        <v>58.18</v>
      </c>
    </row>
    <row r="13" spans="1:7" ht="18.75" customHeight="1">
      <c r="A13" s="34" t="s">
        <v>29</v>
      </c>
      <c r="B13" s="33" t="s">
        <v>47</v>
      </c>
      <c r="C13" s="42">
        <v>3.8</v>
      </c>
      <c r="D13" s="42">
        <v>41.41</v>
      </c>
      <c r="E13" s="42">
        <v>71.239999999999995</v>
      </c>
      <c r="F13" s="42">
        <v>59.16</v>
      </c>
    </row>
    <row r="14" spans="1:7" ht="19.5" customHeight="1">
      <c r="A14" s="35">
        <v>2</v>
      </c>
      <c r="B14" s="36" t="s">
        <v>32</v>
      </c>
      <c r="C14" s="44">
        <v>99749.28</v>
      </c>
      <c r="D14" s="44">
        <v>2062958.99</v>
      </c>
      <c r="E14" s="44">
        <v>3694140.72</v>
      </c>
      <c r="F14" s="44">
        <v>3560205.85</v>
      </c>
      <c r="G14" s="43"/>
    </row>
    <row r="15" spans="1:7" ht="19.5" hidden="1" customHeight="1">
      <c r="A15" s="35"/>
      <c r="B15" s="47" t="s">
        <v>33</v>
      </c>
      <c r="C15" s="49">
        <f>(C14/C10)/12</f>
        <v>3205.3110539845761</v>
      </c>
      <c r="D15" s="49">
        <f>(D14/D10)/12</f>
        <v>3764.7985071903058</v>
      </c>
      <c r="E15" s="49">
        <f>(E14/E10)/12</f>
        <v>4332.5913867517365</v>
      </c>
      <c r="F15" s="49">
        <f>(F14/F10)/12</f>
        <v>5070.9404198951697</v>
      </c>
      <c r="G15" s="43"/>
    </row>
    <row r="16" spans="1:7" ht="20.100000000000001" customHeight="1">
      <c r="A16" s="35">
        <v>3</v>
      </c>
      <c r="B16" s="37" t="s">
        <v>48</v>
      </c>
      <c r="C16" s="50">
        <f>C15</f>
        <v>3205.3110539845761</v>
      </c>
      <c r="D16" s="50">
        <f>D15</f>
        <v>3764.7985071903058</v>
      </c>
      <c r="E16" s="50">
        <f>E15</f>
        <v>4332.5913867517365</v>
      </c>
      <c r="F16" s="50">
        <f>F15</f>
        <v>5070.9404198951697</v>
      </c>
    </row>
    <row r="17" spans="1:9" ht="20.25" customHeight="1">
      <c r="A17" s="35">
        <v>4</v>
      </c>
      <c r="B17" s="37" t="s">
        <v>49</v>
      </c>
      <c r="C17" s="42">
        <v>2651.26</v>
      </c>
      <c r="D17" s="42">
        <v>2942.9</v>
      </c>
      <c r="E17" s="42">
        <v>3817.82</v>
      </c>
      <c r="F17" s="42">
        <v>4878.32</v>
      </c>
    </row>
    <row r="18" spans="1:9" ht="30.75" customHeight="1">
      <c r="A18" s="34" t="s">
        <v>28</v>
      </c>
      <c r="B18" s="37" t="s">
        <v>34</v>
      </c>
      <c r="C18" s="42">
        <v>2618.1</v>
      </c>
      <c r="D18" s="42">
        <v>2906.09</v>
      </c>
      <c r="E18" s="42">
        <v>3770.06</v>
      </c>
      <c r="F18" s="42">
        <v>4817.3</v>
      </c>
    </row>
    <row r="19" spans="1:9" ht="29.25" customHeight="1">
      <c r="A19" s="34" t="s">
        <v>29</v>
      </c>
      <c r="B19" s="37" t="s">
        <v>35</v>
      </c>
      <c r="C19" s="42">
        <v>2717.59</v>
      </c>
      <c r="D19" s="42">
        <v>3016.52</v>
      </c>
      <c r="E19" s="42">
        <v>3913.33</v>
      </c>
      <c r="F19" s="42">
        <v>5000.37</v>
      </c>
    </row>
    <row r="20" spans="1:9" ht="32.1" customHeight="1">
      <c r="A20" s="35">
        <v>5</v>
      </c>
      <c r="B20" s="36" t="s">
        <v>36</v>
      </c>
      <c r="C20" s="44">
        <v>82987.520000000004</v>
      </c>
      <c r="D20" s="44">
        <v>1610712.7</v>
      </c>
      <c r="E20" s="44">
        <v>3255330.18</v>
      </c>
      <c r="F20" s="44">
        <v>3425451.67</v>
      </c>
    </row>
    <row r="21" spans="1:9" ht="21.6" customHeight="1">
      <c r="A21" s="35">
        <v>6</v>
      </c>
      <c r="B21" s="37" t="s">
        <v>30</v>
      </c>
      <c r="C21" s="42">
        <f>C14-C20</f>
        <v>16761.759999999995</v>
      </c>
      <c r="D21" s="42">
        <f>D14-D20</f>
        <v>452246.29000000004</v>
      </c>
      <c r="E21" s="42">
        <f>E14-E20</f>
        <v>438810.54000000004</v>
      </c>
      <c r="F21" s="42">
        <f>F14-F20</f>
        <v>134754.18000000017</v>
      </c>
    </row>
    <row r="22" spans="1:9" ht="21.6" customHeight="1">
      <c r="A22" s="35">
        <v>7</v>
      </c>
      <c r="B22" s="37" t="s">
        <v>31</v>
      </c>
      <c r="C22" s="42">
        <f>C16-C17</f>
        <v>554.0510539845759</v>
      </c>
      <c r="D22" s="42">
        <f>D16-D17</f>
        <v>821.89850719030574</v>
      </c>
      <c r="E22" s="42">
        <f>E16-E17</f>
        <v>514.77138675173637</v>
      </c>
      <c r="F22" s="42">
        <f>F16-F17</f>
        <v>192.62041989517002</v>
      </c>
    </row>
    <row r="23" spans="1:9" ht="60.75" customHeight="1">
      <c r="A23" s="38"/>
      <c r="B23" s="132" t="s">
        <v>37</v>
      </c>
      <c r="C23" s="132"/>
      <c r="D23" s="132"/>
      <c r="E23" s="132"/>
      <c r="F23" s="132"/>
    </row>
    <row r="24" spans="1:9" ht="15">
      <c r="B24" s="22"/>
      <c r="C24" s="22"/>
      <c r="D24" s="22"/>
      <c r="E24" s="22"/>
      <c r="F24" s="22"/>
    </row>
    <row r="25" spans="1:9" ht="15">
      <c r="B25" s="22"/>
      <c r="C25" s="22"/>
      <c r="D25" s="22"/>
      <c r="E25" s="22"/>
      <c r="F25" s="22"/>
      <c r="I25" s="21"/>
    </row>
    <row r="26" spans="1:9" ht="15">
      <c r="B26" s="22"/>
      <c r="C26" s="22"/>
      <c r="D26" s="22"/>
      <c r="E26" s="22"/>
      <c r="F26" s="22"/>
    </row>
    <row r="27" spans="1:9" ht="15">
      <c r="B27" s="22"/>
      <c r="C27" s="22"/>
      <c r="D27" s="22"/>
      <c r="E27" s="22"/>
      <c r="F27" s="22"/>
    </row>
    <row r="28" spans="1:9" ht="15">
      <c r="B28" s="39"/>
      <c r="C28" s="22"/>
      <c r="D28" s="39"/>
      <c r="E28" s="22"/>
      <c r="F28" s="22"/>
    </row>
    <row r="29" spans="1:9" ht="15">
      <c r="B29" s="39"/>
      <c r="C29" s="22"/>
      <c r="D29" s="22"/>
      <c r="E29" s="22"/>
      <c r="F29" s="22"/>
    </row>
  </sheetData>
  <mergeCells count="5">
    <mergeCell ref="B23:F23"/>
    <mergeCell ref="B5:F5"/>
    <mergeCell ref="A7:A8"/>
    <mergeCell ref="B7:B8"/>
    <mergeCell ref="C7:F7"/>
  </mergeCells>
  <phoneticPr fontId="4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II w Zał nr1</vt:lpstr>
      <vt:lpstr>Wylicz z zaokr 14 r.</vt:lpstr>
      <vt:lpstr>Zał Nr 1</vt:lpstr>
      <vt:lpstr>Wylicz bez zaokr14 r</vt:lpstr>
      <vt:lpstr>Wyliczenia 13 r</vt:lpstr>
      <vt:lpstr>Arkusz3</vt:lpstr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Starostwo Powiatowe Jelenia Góra</cp:lastModifiedBy>
  <cp:lastPrinted>2015-01-13T11:53:49Z</cp:lastPrinted>
  <dcterms:created xsi:type="dcterms:W3CDTF">2012-01-18T10:02:17Z</dcterms:created>
  <dcterms:modified xsi:type="dcterms:W3CDTF">2015-01-21T10:24:55Z</dcterms:modified>
</cp:coreProperties>
</file>